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B73FD42F-01E8-46BE-931E-BA11E7C730F7}" xr6:coauthVersionLast="36" xr6:coauthVersionMax="36" xr10:uidLastSave="{00000000-0000-0000-0000-000000000000}"/>
  <bookViews>
    <workbookView xWindow="0" yWindow="0" windowWidth="19380" windowHeight="5940" tabRatio="642" xr2:uid="{00000000-000D-0000-FFFF-FFFF00000000}"/>
  </bookViews>
  <sheets>
    <sheet name="申込１" sheetId="1" r:id="rId1"/>
    <sheet name="エントリー集計データ" sheetId="15" state="hidden" r:id="rId2"/>
  </sheets>
  <definedNames>
    <definedName name="_xlnm.Print_Area" localSheetId="0">申込１!$N$2:$AA$50,申込１!$AE$2:$AT$50,申込１!$AY$2:$BG$49,申込１!$BJ$1:$BR$49</definedName>
    <definedName name="Z_190C3094_A738_4124_8874_74F158CE3F76_.wvu.PrintArea" localSheetId="0" hidden="1">申込１!$AN$2:$BR$48</definedName>
    <definedName name="Z_4EAC653A_9D88_4D70_A75C_EFB4EA9B306F_.wvu.PrintArea" localSheetId="0" hidden="1">申込１!$N$2:$Y$48</definedName>
    <definedName name="Z_8C013384_B3A3_4BA1_9FB7_E1F9CD77BBB2_.wvu.PrintArea" localSheetId="0" hidden="1">申込１!$AE$2:$AM$57</definedName>
  </definedNames>
  <calcPr calcId="191029"/>
  <customWorkbookViews>
    <customWorkbookView name="一般種目　複の印刷" guid="{4EAC653A-9D88-4D70-A75C-EFB4EA9B306F}" maximized="1" xWindow="1" yWindow="1" windowWidth="1243" windowHeight="708" tabRatio="711" activeSheetId="1"/>
    <customWorkbookView name="一般種目　単の印刷" guid="{8C013384-B3A3-4BA1-9FB7-E1F9CD77BBB2}" maximized="1" xWindow="1" yWindow="1" windowWidth="1243" windowHeight="708" tabRatio="711" activeSheetId="1"/>
    <customWorkbookView name="一般混合複　参加集計印刷" guid="{190C3094-A738-4124-8874-74F158CE3F76}" maximized="1" xWindow="1" yWindow="1" windowWidth="1243" windowHeight="708" tabRatio="711" activeSheetId="1"/>
  </customWorkbookViews>
</workbook>
</file>

<file path=xl/calcChain.xml><?xml version="1.0" encoding="utf-8"?>
<calcChain xmlns="http://schemas.openxmlformats.org/spreadsheetml/2006/main">
  <c r="BB157" i="15" l="1"/>
  <c r="BA157" i="15"/>
  <c r="AZ157" i="15"/>
  <c r="AY157" i="15"/>
  <c r="AX157" i="15"/>
  <c r="AV157" i="15"/>
  <c r="AU157" i="15"/>
  <c r="AT157" i="15"/>
  <c r="AS157" i="15"/>
  <c r="AR158" i="15"/>
  <c r="AR157" i="15"/>
  <c r="AQ157" i="15"/>
  <c r="AP157" i="15"/>
  <c r="AN157" i="15"/>
  <c r="AM157" i="15"/>
  <c r="AL157" i="15"/>
  <c r="AK157" i="15"/>
  <c r="AJ157" i="15"/>
  <c r="AI157" i="15"/>
  <c r="AH157" i="15"/>
  <c r="D157" i="15"/>
  <c r="E157" i="15"/>
  <c r="F157" i="15"/>
  <c r="G157" i="15"/>
  <c r="H157" i="15"/>
  <c r="I157" i="15"/>
  <c r="J157" i="15"/>
  <c r="K157" i="15"/>
  <c r="L157" i="15"/>
  <c r="M157" i="15"/>
  <c r="N157" i="15"/>
  <c r="O157" i="15"/>
  <c r="P157" i="15"/>
  <c r="Q157" i="15"/>
  <c r="R157" i="15"/>
  <c r="S157" i="15"/>
  <c r="T157" i="15"/>
  <c r="U157" i="15"/>
  <c r="V157" i="15"/>
  <c r="W157" i="15"/>
  <c r="X157" i="15"/>
  <c r="Y157" i="15"/>
  <c r="Z157" i="15"/>
  <c r="AA157" i="15"/>
  <c r="AB157" i="15"/>
  <c r="AC157" i="15"/>
  <c r="AD157" i="15"/>
  <c r="AE157" i="15"/>
  <c r="AF157" i="15"/>
  <c r="C157" i="15"/>
  <c r="B159" i="15"/>
  <c r="B158" i="15"/>
  <c r="B157" i="15"/>
  <c r="A157" i="15"/>
  <c r="L118" i="15"/>
  <c r="L119" i="15"/>
  <c r="L120" i="15"/>
  <c r="L121" i="15"/>
  <c r="L122" i="15"/>
  <c r="L123" i="15"/>
  <c r="L124" i="15"/>
  <c r="L125" i="15"/>
  <c r="L126" i="15"/>
  <c r="L127" i="15"/>
  <c r="L128" i="15"/>
  <c r="L129" i="15"/>
  <c r="L130" i="15"/>
  <c r="L131" i="15"/>
  <c r="L132" i="15"/>
  <c r="L133" i="15"/>
  <c r="L134" i="15"/>
  <c r="L135" i="15"/>
  <c r="L136" i="15"/>
  <c r="L137" i="15"/>
  <c r="L138" i="15"/>
  <c r="L139" i="15"/>
  <c r="L140" i="15"/>
  <c r="L141" i="15"/>
  <c r="L142" i="15"/>
  <c r="L143" i="15"/>
  <c r="L144" i="15"/>
  <c r="L145" i="15"/>
  <c r="L146" i="15"/>
  <c r="L147" i="15"/>
  <c r="L148" i="15"/>
  <c r="L149" i="15"/>
  <c r="L150" i="15"/>
  <c r="L151" i="15"/>
  <c r="L152" i="15"/>
  <c r="L153" i="15"/>
  <c r="H114" i="15"/>
  <c r="K115" i="15"/>
  <c r="K116" i="15"/>
  <c r="K117" i="15"/>
  <c r="K118" i="15"/>
  <c r="K119" i="15"/>
  <c r="K120" i="15"/>
  <c r="K121" i="15"/>
  <c r="K122" i="15"/>
  <c r="K123" i="15"/>
  <c r="K124" i="15"/>
  <c r="K125" i="15"/>
  <c r="K126" i="15"/>
  <c r="K127" i="15"/>
  <c r="K128" i="15"/>
  <c r="K129" i="15"/>
  <c r="K130" i="15"/>
  <c r="K131" i="15"/>
  <c r="K132" i="15"/>
  <c r="K133" i="15"/>
  <c r="K134" i="15"/>
  <c r="K135" i="15"/>
  <c r="K136" i="15"/>
  <c r="K137" i="15"/>
  <c r="K138" i="15"/>
  <c r="K139" i="15"/>
  <c r="K140" i="15"/>
  <c r="K141" i="15"/>
  <c r="K142" i="15"/>
  <c r="K143" i="15"/>
  <c r="K144" i="15"/>
  <c r="K145" i="15"/>
  <c r="K146" i="15"/>
  <c r="K147" i="15"/>
  <c r="K148" i="15"/>
  <c r="K149" i="15"/>
  <c r="K150" i="15"/>
  <c r="K151" i="15"/>
  <c r="K152" i="15"/>
  <c r="K153" i="15"/>
  <c r="K114" i="15"/>
  <c r="BL42" i="1"/>
  <c r="AY158" i="15" s="1"/>
  <c r="BL43" i="1"/>
  <c r="AZ158" i="15" s="1"/>
  <c r="AT159" i="15"/>
  <c r="AH158" i="15"/>
  <c r="AK158" i="15"/>
  <c r="BA158" i="15"/>
  <c r="BB158" i="15"/>
  <c r="N158" i="15"/>
  <c r="N159" i="15"/>
  <c r="O158" i="15"/>
  <c r="O159" i="15"/>
  <c r="P158" i="15"/>
  <c r="P159" i="15"/>
  <c r="Q158" i="15"/>
  <c r="Q159" i="15"/>
  <c r="R158" i="15"/>
  <c r="R159" i="15"/>
  <c r="S158" i="15"/>
  <c r="S159" i="15"/>
  <c r="T158" i="15"/>
  <c r="T159" i="15"/>
  <c r="AA158" i="15"/>
  <c r="AA159" i="15"/>
  <c r="AB158" i="15"/>
  <c r="AB159" i="15"/>
  <c r="AC158" i="15"/>
  <c r="AC159" i="15"/>
  <c r="AD158" i="15"/>
  <c r="AD159" i="15"/>
  <c r="AE158" i="15"/>
  <c r="AE159" i="15"/>
  <c r="AF158" i="15"/>
  <c r="AF159" i="15"/>
  <c r="I158" i="15"/>
  <c r="I159" i="15"/>
  <c r="J158" i="15"/>
  <c r="J159" i="15"/>
  <c r="K158" i="15"/>
  <c r="K159" i="15"/>
  <c r="L158" i="15"/>
  <c r="L159" i="15"/>
  <c r="M158" i="15"/>
  <c r="M159" i="15"/>
  <c r="BQ6" i="1" l="1"/>
  <c r="AL158" i="15" s="1"/>
  <c r="H115" i="15" l="1"/>
  <c r="H116" i="15"/>
  <c r="H117" i="15"/>
  <c r="H118" i="15"/>
  <c r="H119" i="15"/>
  <c r="H120" i="15"/>
  <c r="H121" i="15"/>
  <c r="H122" i="15"/>
  <c r="H123" i="15"/>
  <c r="H124" i="15"/>
  <c r="H125" i="15"/>
  <c r="H126" i="15"/>
  <c r="H127" i="15"/>
  <c r="H128" i="15"/>
  <c r="H129" i="15"/>
  <c r="H130" i="15"/>
  <c r="H131" i="15"/>
  <c r="H132" i="15"/>
  <c r="H133" i="15"/>
  <c r="H134" i="15"/>
  <c r="H135" i="15"/>
  <c r="H136" i="15"/>
  <c r="H137" i="15"/>
  <c r="H138" i="15"/>
  <c r="H139" i="15"/>
  <c r="H140" i="15"/>
  <c r="H141" i="15"/>
  <c r="H142" i="15"/>
  <c r="H143" i="15"/>
  <c r="H144" i="15"/>
  <c r="H145" i="15"/>
  <c r="H146" i="15"/>
  <c r="H147" i="15"/>
  <c r="H148" i="15"/>
  <c r="H149" i="15"/>
  <c r="H150" i="15"/>
  <c r="H151" i="15"/>
  <c r="H152" i="15"/>
  <c r="H153" i="15"/>
  <c r="BQ9" i="1"/>
  <c r="BQ8" i="1"/>
  <c r="BQ7" i="1"/>
  <c r="BR42" i="1"/>
  <c r="AU159" i="15" s="1"/>
  <c r="BR41" i="1"/>
  <c r="BL25" i="1"/>
  <c r="BL26" i="1"/>
  <c r="BL27" i="1"/>
  <c r="BL28" i="1"/>
  <c r="BL29" i="1"/>
  <c r="BL24" i="1"/>
  <c r="U158" i="15" s="1"/>
  <c r="BL34" i="1"/>
  <c r="BM34" i="1" s="1"/>
  <c r="BL35" i="1"/>
  <c r="BM35" i="1" s="1"/>
  <c r="BL19" i="1"/>
  <c r="BM19" i="1" s="1"/>
  <c r="BL20" i="1"/>
  <c r="BM20" i="1"/>
  <c r="BL21" i="1"/>
  <c r="BM21" i="1" s="1"/>
  <c r="BL22" i="1"/>
  <c r="BM22" i="1" s="1"/>
  <c r="BL23" i="1"/>
  <c r="BM23" i="1" s="1"/>
  <c r="BL15" i="1"/>
  <c r="BM15" i="1" s="1"/>
  <c r="BL16" i="1"/>
  <c r="BM16" i="1" s="1"/>
  <c r="BL17" i="1"/>
  <c r="BM17" i="1" s="1"/>
  <c r="BL30" i="1"/>
  <c r="BM30" i="1" s="1"/>
  <c r="BL31" i="1"/>
  <c r="BM31" i="1" s="1"/>
  <c r="BL32" i="1"/>
  <c r="BM32" i="1" s="1"/>
  <c r="BL33" i="1"/>
  <c r="BM33" i="1" s="1"/>
  <c r="BL7" i="1"/>
  <c r="D158" i="15" s="1"/>
  <c r="BL8" i="1"/>
  <c r="E158" i="15" s="1"/>
  <c r="BL9" i="1"/>
  <c r="F158" i="15" s="1"/>
  <c r="BL10" i="1"/>
  <c r="G158" i="15" s="1"/>
  <c r="BL11" i="1"/>
  <c r="H158" i="15" s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9" i="1"/>
  <c r="F4" i="1"/>
  <c r="D95" i="1"/>
  <c r="D96" i="1"/>
  <c r="D97" i="1"/>
  <c r="D98" i="1"/>
  <c r="D99" i="1"/>
  <c r="D100" i="1"/>
  <c r="D101" i="1"/>
  <c r="D102" i="1"/>
  <c r="D103" i="1"/>
  <c r="D104" i="1"/>
  <c r="BM28" i="1" l="1"/>
  <c r="Y159" i="15" s="1"/>
  <c r="Y158" i="15"/>
  <c r="BM27" i="1"/>
  <c r="X159" i="15" s="1"/>
  <c r="X158" i="15"/>
  <c r="BM26" i="1"/>
  <c r="W159" i="15" s="1"/>
  <c r="W158" i="15"/>
  <c r="BM25" i="1"/>
  <c r="V159" i="15" s="1"/>
  <c r="V158" i="15"/>
  <c r="BM29" i="1"/>
  <c r="Z159" i="15" s="1"/>
  <c r="Z158" i="15"/>
  <c r="BL41" i="1"/>
  <c r="AX158" i="15" s="1"/>
  <c r="A159" i="15"/>
  <c r="A158" i="15"/>
  <c r="BR7" i="1"/>
  <c r="AM158" i="15"/>
  <c r="BR9" i="1"/>
  <c r="AO158" i="15"/>
  <c r="BR8" i="1"/>
  <c r="AN158" i="15"/>
  <c r="BL38" i="1"/>
  <c r="BL39" i="1"/>
  <c r="BR6" i="1"/>
  <c r="BL18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55" i="1"/>
  <c r="C9" i="1"/>
  <c r="AK22" i="1"/>
  <c r="AL22" i="1" s="1"/>
  <c r="I15" i="15" s="1"/>
  <c r="BW48" i="1"/>
  <c r="BX48" i="1" s="1"/>
  <c r="BW47" i="1"/>
  <c r="BX47" i="1" s="1"/>
  <c r="BW46" i="1"/>
  <c r="BX46" i="1" s="1"/>
  <c r="BW45" i="1"/>
  <c r="BX45" i="1" s="1"/>
  <c r="BW44" i="1"/>
  <c r="BX44" i="1" s="1"/>
  <c r="BW43" i="1"/>
  <c r="BX43" i="1" s="1"/>
  <c r="BW42" i="1"/>
  <c r="BX42" i="1" s="1"/>
  <c r="BW41" i="1"/>
  <c r="BX41" i="1" s="1"/>
  <c r="BW40" i="1"/>
  <c r="BX40" i="1" s="1"/>
  <c r="BW39" i="1"/>
  <c r="BX39" i="1" s="1"/>
  <c r="BW38" i="1"/>
  <c r="BX38" i="1" s="1"/>
  <c r="BW37" i="1"/>
  <c r="BX37" i="1" s="1"/>
  <c r="BW36" i="1"/>
  <c r="BX36" i="1" s="1"/>
  <c r="BW35" i="1"/>
  <c r="BX35" i="1" s="1"/>
  <c r="BW34" i="1"/>
  <c r="BX34" i="1" s="1"/>
  <c r="BW33" i="1"/>
  <c r="BX33" i="1" s="1"/>
  <c r="BW32" i="1"/>
  <c r="BX32" i="1" s="1"/>
  <c r="BW31" i="1"/>
  <c r="BX31" i="1" s="1"/>
  <c r="BW30" i="1"/>
  <c r="BX30" i="1" s="1"/>
  <c r="BW29" i="1"/>
  <c r="BX29" i="1" s="1"/>
  <c r="BW28" i="1"/>
  <c r="BX28" i="1" s="1"/>
  <c r="BW27" i="1"/>
  <c r="BX27" i="1" s="1"/>
  <c r="BW26" i="1"/>
  <c r="BX26" i="1" s="1"/>
  <c r="BW25" i="1"/>
  <c r="BX25" i="1" s="1"/>
  <c r="BW24" i="1"/>
  <c r="BX24" i="1" s="1"/>
  <c r="BW23" i="1"/>
  <c r="BX23" i="1" s="1"/>
  <c r="BW22" i="1"/>
  <c r="BX22" i="1" s="1"/>
  <c r="BW21" i="1"/>
  <c r="BX21" i="1" s="1"/>
  <c r="BW20" i="1"/>
  <c r="BX20" i="1" s="1"/>
  <c r="BW19" i="1"/>
  <c r="BX19" i="1" s="1"/>
  <c r="BW18" i="1"/>
  <c r="BX18" i="1" s="1"/>
  <c r="BW17" i="1"/>
  <c r="BX17" i="1" s="1"/>
  <c r="BW16" i="1"/>
  <c r="BX16" i="1" s="1"/>
  <c r="BW15" i="1"/>
  <c r="BX15" i="1" s="1"/>
  <c r="BW14" i="1"/>
  <c r="AK44" i="1" s="1"/>
  <c r="AL44" i="1" s="1"/>
  <c r="I35" i="15" s="1"/>
  <c r="BW13" i="1"/>
  <c r="BX13" i="1" s="1"/>
  <c r="BW12" i="1"/>
  <c r="BX12" i="1" s="1"/>
  <c r="BW11" i="1"/>
  <c r="BX11" i="1" s="1"/>
  <c r="BW10" i="1"/>
  <c r="BX10" i="1" s="1"/>
  <c r="BW9" i="1"/>
  <c r="AK39" i="1" s="1"/>
  <c r="AL39" i="1" s="1"/>
  <c r="I30" i="15" s="1"/>
  <c r="BU9" i="1"/>
  <c r="BU48" i="1"/>
  <c r="BV48" i="1" s="1"/>
  <c r="BU11" i="1"/>
  <c r="BV11" i="1" s="1"/>
  <c r="BU47" i="1"/>
  <c r="BV47" i="1" s="1"/>
  <c r="BU46" i="1"/>
  <c r="BV46" i="1" s="1"/>
  <c r="BU45" i="1"/>
  <c r="BV45" i="1" s="1"/>
  <c r="BU44" i="1"/>
  <c r="BV44" i="1" s="1"/>
  <c r="BU43" i="1"/>
  <c r="BV43" i="1" s="1"/>
  <c r="BU42" i="1"/>
  <c r="BV42" i="1" s="1"/>
  <c r="BU41" i="1"/>
  <c r="BV41" i="1" s="1"/>
  <c r="BU40" i="1"/>
  <c r="BV40" i="1" s="1"/>
  <c r="BU39" i="1"/>
  <c r="BV39" i="1" s="1"/>
  <c r="BU38" i="1"/>
  <c r="BV38" i="1" s="1"/>
  <c r="BU37" i="1"/>
  <c r="BV37" i="1" s="1"/>
  <c r="BU36" i="1"/>
  <c r="BV36" i="1" s="1"/>
  <c r="BU35" i="1"/>
  <c r="BV35" i="1" s="1"/>
  <c r="BU34" i="1"/>
  <c r="BV34" i="1" s="1"/>
  <c r="BU33" i="1"/>
  <c r="BV33" i="1" s="1"/>
  <c r="BU32" i="1"/>
  <c r="BV32" i="1" s="1"/>
  <c r="BU31" i="1"/>
  <c r="BV31" i="1" s="1"/>
  <c r="BU30" i="1"/>
  <c r="BV30" i="1" s="1"/>
  <c r="BU29" i="1"/>
  <c r="BV29" i="1" s="1"/>
  <c r="BU28" i="1"/>
  <c r="BV28" i="1" s="1"/>
  <c r="BU27" i="1"/>
  <c r="BV27" i="1" s="1"/>
  <c r="BU26" i="1"/>
  <c r="BV26" i="1" s="1"/>
  <c r="BU25" i="1"/>
  <c r="BV25" i="1" s="1"/>
  <c r="BU24" i="1"/>
  <c r="BV24" i="1" s="1"/>
  <c r="BU23" i="1"/>
  <c r="BV23" i="1" s="1"/>
  <c r="BU22" i="1"/>
  <c r="BV22" i="1" s="1"/>
  <c r="BU21" i="1"/>
  <c r="BV21" i="1" s="1"/>
  <c r="BU20" i="1"/>
  <c r="BV20" i="1" s="1"/>
  <c r="BU19" i="1"/>
  <c r="BV19" i="1" s="1"/>
  <c r="BU18" i="1"/>
  <c r="BV18" i="1" s="1"/>
  <c r="BU17" i="1"/>
  <c r="BV17" i="1" s="1"/>
  <c r="BU16" i="1"/>
  <c r="BV16" i="1" s="1"/>
  <c r="BU15" i="1"/>
  <c r="BV15" i="1" s="1"/>
  <c r="BU14" i="1"/>
  <c r="BV14" i="1" s="1"/>
  <c r="BU13" i="1"/>
  <c r="BV13" i="1" s="1"/>
  <c r="BU12" i="1"/>
  <c r="BV12" i="1" s="1"/>
  <c r="BU10" i="1"/>
  <c r="BV10" i="1" s="1"/>
  <c r="BF61" i="1"/>
  <c r="BA61" i="1"/>
  <c r="BF49" i="1"/>
  <c r="F110" i="15" s="1"/>
  <c r="BA49" i="1"/>
  <c r="F107" i="15" s="1"/>
  <c r="BF48" i="1"/>
  <c r="E110" i="15" s="1"/>
  <c r="BA48" i="1"/>
  <c r="E107" i="15" s="1"/>
  <c r="AQ48" i="1"/>
  <c r="BF47" i="1"/>
  <c r="N110" i="15" s="1"/>
  <c r="BA47" i="1"/>
  <c r="N107" i="15" s="1"/>
  <c r="AQ47" i="1"/>
  <c r="BF46" i="1"/>
  <c r="BA46" i="1"/>
  <c r="AQ46" i="1"/>
  <c r="BF45" i="1"/>
  <c r="BA45" i="1"/>
  <c r="AQ45" i="1"/>
  <c r="BF44" i="1"/>
  <c r="BA44" i="1"/>
  <c r="AQ44" i="1"/>
  <c r="BF43" i="1"/>
  <c r="BA43" i="1"/>
  <c r="AQ43" i="1"/>
  <c r="BF42" i="1"/>
  <c r="BA42" i="1"/>
  <c r="AQ42" i="1"/>
  <c r="BF41" i="1"/>
  <c r="BA41" i="1"/>
  <c r="AQ41" i="1"/>
  <c r="BF40" i="1"/>
  <c r="BA40" i="1"/>
  <c r="AQ40" i="1"/>
  <c r="AQ39" i="1"/>
  <c r="AQ38" i="1"/>
  <c r="AQ37" i="1"/>
  <c r="AQ36" i="1"/>
  <c r="AQ35" i="1"/>
  <c r="AQ34" i="1"/>
  <c r="BF33" i="1"/>
  <c r="F109" i="15" s="1"/>
  <c r="BA33" i="1"/>
  <c r="F106" i="15" s="1"/>
  <c r="AQ33" i="1"/>
  <c r="BF32" i="1"/>
  <c r="E109" i="15" s="1"/>
  <c r="BA32" i="1"/>
  <c r="E106" i="15" s="1"/>
  <c r="AQ32" i="1"/>
  <c r="BF31" i="1"/>
  <c r="N109" i="15" s="1"/>
  <c r="BA31" i="1"/>
  <c r="N106" i="15" s="1"/>
  <c r="AQ31" i="1"/>
  <c r="BF30" i="1"/>
  <c r="BA30" i="1"/>
  <c r="AQ30" i="1"/>
  <c r="BF29" i="1"/>
  <c r="AQ29" i="1"/>
  <c r="BF28" i="1"/>
  <c r="AQ28" i="1"/>
  <c r="BF27" i="1"/>
  <c r="AQ27" i="1"/>
  <c r="BF26" i="1"/>
  <c r="AQ26" i="1"/>
  <c r="BF25" i="1"/>
  <c r="AQ25" i="1"/>
  <c r="BF24" i="1"/>
  <c r="AQ24" i="1"/>
  <c r="AQ23" i="1"/>
  <c r="AQ22" i="1"/>
  <c r="AQ21" i="1"/>
  <c r="BF19" i="1"/>
  <c r="BA19" i="1"/>
  <c r="BF18" i="1"/>
  <c r="F108" i="15" s="1"/>
  <c r="BA18" i="1"/>
  <c r="F105" i="15" s="1"/>
  <c r="BF17" i="1"/>
  <c r="E108" i="15" s="1"/>
  <c r="BA17" i="1"/>
  <c r="E105" i="15" s="1"/>
  <c r="BF16" i="1"/>
  <c r="N108" i="15" s="1"/>
  <c r="BA16" i="1"/>
  <c r="N105" i="15" s="1"/>
  <c r="BF15" i="1"/>
  <c r="BA15" i="1"/>
  <c r="BM39" i="1" l="1"/>
  <c r="AJ158" i="15"/>
  <c r="BM38" i="1"/>
  <c r="AI158" i="15"/>
  <c r="Y9" i="1"/>
  <c r="R9" i="1"/>
  <c r="AK13" i="1"/>
  <c r="AL13" i="1" s="1"/>
  <c r="I6" i="15" s="1"/>
  <c r="AK37" i="1"/>
  <c r="AL37" i="1" s="1"/>
  <c r="I28" i="15" s="1"/>
  <c r="AK35" i="1"/>
  <c r="AL35" i="1" s="1"/>
  <c r="I26" i="15" s="1"/>
  <c r="AK38" i="1"/>
  <c r="AL38" i="1" s="1"/>
  <c r="I29" i="15" s="1"/>
  <c r="BX14" i="1"/>
  <c r="AK36" i="1"/>
  <c r="AL36" i="1" s="1"/>
  <c r="I27" i="15" s="1"/>
  <c r="BX9" i="1"/>
  <c r="AK31" i="1" s="1"/>
  <c r="AL31" i="1" s="1"/>
  <c r="I22" i="15" s="1"/>
  <c r="AK50" i="1"/>
  <c r="AL50" i="1" s="1"/>
  <c r="I41" i="15" s="1"/>
  <c r="AK34" i="1"/>
  <c r="AL34" i="1" s="1"/>
  <c r="I25" i="15" s="1"/>
  <c r="AK40" i="1"/>
  <c r="AL40" i="1" s="1"/>
  <c r="I31" i="15" s="1"/>
  <c r="AK32" i="1"/>
  <c r="AL32" i="1" s="1"/>
  <c r="I23" i="15" s="1"/>
  <c r="AK46" i="1"/>
  <c r="AL46" i="1" s="1"/>
  <c r="I37" i="15" s="1"/>
  <c r="AK45" i="1"/>
  <c r="AL45" i="1" s="1"/>
  <c r="I36" i="15" s="1"/>
  <c r="AK43" i="1"/>
  <c r="AL43" i="1" s="1"/>
  <c r="I34" i="15" s="1"/>
  <c r="AK42" i="1"/>
  <c r="AL42" i="1" s="1"/>
  <c r="I33" i="15" s="1"/>
  <c r="AK49" i="1"/>
  <c r="AL49" i="1" s="1"/>
  <c r="I40" i="15" s="1"/>
  <c r="AK41" i="1"/>
  <c r="AL41" i="1" s="1"/>
  <c r="I32" i="15" s="1"/>
  <c r="AK33" i="1"/>
  <c r="AL33" i="1" s="1"/>
  <c r="I24" i="15" s="1"/>
  <c r="AK48" i="1"/>
  <c r="AL48" i="1" s="1"/>
  <c r="I39" i="15" s="1"/>
  <c r="AK47" i="1"/>
  <c r="AL47" i="1" s="1"/>
  <c r="I38" i="15" s="1"/>
  <c r="AK20" i="1"/>
  <c r="AL20" i="1" s="1"/>
  <c r="I13" i="15" s="1"/>
  <c r="AK12" i="1"/>
  <c r="AL12" i="1" s="1"/>
  <c r="I5" i="15" s="1"/>
  <c r="AK27" i="1"/>
  <c r="AL27" i="1" s="1"/>
  <c r="I20" i="15" s="1"/>
  <c r="AK19" i="1"/>
  <c r="AL19" i="1" s="1"/>
  <c r="I12" i="15" s="1"/>
  <c r="AK11" i="1"/>
  <c r="AL11" i="1" s="1"/>
  <c r="I4" i="15" s="1"/>
  <c r="AK26" i="1"/>
  <c r="AL26" i="1" s="1"/>
  <c r="I19" i="15" s="1"/>
  <c r="AK18" i="1"/>
  <c r="AL18" i="1" s="1"/>
  <c r="I11" i="15" s="1"/>
  <c r="AK10" i="1"/>
  <c r="AL10" i="1" s="1"/>
  <c r="I3" i="15" s="1"/>
  <c r="AK25" i="1"/>
  <c r="AL25" i="1" s="1"/>
  <c r="I18" i="15" s="1"/>
  <c r="AK17" i="1"/>
  <c r="AL17" i="1" s="1"/>
  <c r="I10" i="15" s="1"/>
  <c r="AK24" i="1"/>
  <c r="AL24" i="1" s="1"/>
  <c r="I17" i="15" s="1"/>
  <c r="AK16" i="1"/>
  <c r="AL16" i="1" s="1"/>
  <c r="I9" i="15" s="1"/>
  <c r="AK23" i="1"/>
  <c r="AL23" i="1" s="1"/>
  <c r="I16" i="15" s="1"/>
  <c r="AK15" i="1"/>
  <c r="AL15" i="1" s="1"/>
  <c r="I8" i="15" s="1"/>
  <c r="AK28" i="1"/>
  <c r="AL28" i="1" s="1"/>
  <c r="I21" i="15" s="1"/>
  <c r="AK14" i="1"/>
  <c r="AL14" i="1" s="1"/>
  <c r="I7" i="15" s="1"/>
  <c r="AK9" i="1"/>
  <c r="AL9" i="1" s="1"/>
  <c r="I2" i="15" s="1"/>
  <c r="AK21" i="1"/>
  <c r="AL21" i="1" s="1"/>
  <c r="I14" i="15" s="1"/>
  <c r="C17" i="1"/>
  <c r="C32" i="1"/>
  <c r="C39" i="1"/>
  <c r="C23" i="1"/>
  <c r="C30" i="1"/>
  <c r="C37" i="1"/>
  <c r="C13" i="1"/>
  <c r="C44" i="1"/>
  <c r="C36" i="1"/>
  <c r="C28" i="1"/>
  <c r="C20" i="1"/>
  <c r="C12" i="1"/>
  <c r="C33" i="1"/>
  <c r="C24" i="1"/>
  <c r="C47" i="1"/>
  <c r="C15" i="1"/>
  <c r="C22" i="1"/>
  <c r="C45" i="1"/>
  <c r="C29" i="1"/>
  <c r="C21" i="1"/>
  <c r="C43" i="1"/>
  <c r="C35" i="1"/>
  <c r="C27" i="1"/>
  <c r="C19" i="1"/>
  <c r="C11" i="1"/>
  <c r="C41" i="1"/>
  <c r="C25" i="1"/>
  <c r="C48" i="1"/>
  <c r="C40" i="1"/>
  <c r="C16" i="1"/>
  <c r="C31" i="1"/>
  <c r="C46" i="1"/>
  <c r="C38" i="1"/>
  <c r="C14" i="1"/>
  <c r="C42" i="1"/>
  <c r="C34" i="1"/>
  <c r="C26" i="1"/>
  <c r="C18" i="1"/>
  <c r="C10" i="1"/>
  <c r="BQ11" i="1"/>
  <c r="BR11" i="1" s="1"/>
  <c r="BQ10" i="1"/>
  <c r="BR10" i="1" l="1"/>
  <c r="AI9" i="1"/>
  <c r="AR9" i="1"/>
  <c r="BM24" i="1"/>
  <c r="U159" i="15" s="1"/>
  <c r="BM11" i="1"/>
  <c r="H159" i="15" s="1"/>
  <c r="BL12" i="1"/>
  <c r="BM12" i="1" s="1"/>
  <c r="BL13" i="1"/>
  <c r="BM13" i="1" s="1"/>
  <c r="BM10" i="1"/>
  <c r="G159" i="15" s="1"/>
  <c r="BM7" i="1"/>
  <c r="D159" i="15" s="1"/>
  <c r="BM8" i="1"/>
  <c r="E159" i="15" s="1"/>
  <c r="BM9" i="1"/>
  <c r="F159" i="15" s="1"/>
  <c r="BL6" i="1"/>
  <c r="C158" i="15" s="1"/>
  <c r="B110" i="15"/>
  <c r="B109" i="15"/>
  <c r="B108" i="15"/>
  <c r="B107" i="15"/>
  <c r="B106" i="15"/>
  <c r="BG38" i="1"/>
  <c r="D110" i="15" s="1"/>
  <c r="BG22" i="1"/>
  <c r="D109" i="15" s="1"/>
  <c r="BB38" i="1"/>
  <c r="BB22" i="1"/>
  <c r="BB7" i="1" s="1"/>
  <c r="BL14" i="1"/>
  <c r="BM14" i="1" s="1"/>
  <c r="BM6" i="1" l="1"/>
  <c r="C159" i="15" s="1"/>
  <c r="BL36" i="1"/>
  <c r="AG158" i="15" s="1"/>
  <c r="BR12" i="1"/>
  <c r="D106" i="15"/>
  <c r="D107" i="15"/>
  <c r="B105" i="15"/>
  <c r="BM18" i="1"/>
  <c r="BJ1" i="1"/>
  <c r="AY3" i="1"/>
  <c r="AE3" i="1"/>
  <c r="N3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9" i="1"/>
  <c r="AC9" i="1" s="1"/>
  <c r="BG7" i="1"/>
  <c r="D108" i="15" s="1"/>
  <c r="D105" i="15"/>
  <c r="BG61" i="1"/>
  <c r="BB61" i="1"/>
  <c r="BM36" i="1" l="1"/>
  <c r="BM40" i="1" s="1"/>
  <c r="R102" i="15"/>
  <c r="S102" i="15"/>
  <c r="R84" i="15"/>
  <c r="S84" i="15"/>
  <c r="R85" i="15"/>
  <c r="S85" i="15"/>
  <c r="R86" i="15"/>
  <c r="T86" i="15" s="1"/>
  <c r="S86" i="15"/>
  <c r="R87" i="15"/>
  <c r="S87" i="15"/>
  <c r="R88" i="15"/>
  <c r="S88" i="15"/>
  <c r="R89" i="15"/>
  <c r="S89" i="15"/>
  <c r="R90" i="15"/>
  <c r="T90" i="15" s="1"/>
  <c r="S90" i="15"/>
  <c r="R91" i="15"/>
  <c r="S91" i="15"/>
  <c r="R92" i="15"/>
  <c r="S92" i="15"/>
  <c r="R93" i="15"/>
  <c r="S93" i="15"/>
  <c r="R94" i="15"/>
  <c r="T94" i="15" s="1"/>
  <c r="S94" i="15"/>
  <c r="R95" i="15"/>
  <c r="T95" i="15" s="1"/>
  <c r="S95" i="15"/>
  <c r="R96" i="15"/>
  <c r="S96" i="15"/>
  <c r="R97" i="15"/>
  <c r="S97" i="15"/>
  <c r="R98" i="15"/>
  <c r="T98" i="15" s="1"/>
  <c r="S98" i="15"/>
  <c r="R99" i="15"/>
  <c r="S99" i="15"/>
  <c r="R100" i="15"/>
  <c r="S100" i="15"/>
  <c r="R101" i="15"/>
  <c r="S101" i="15"/>
  <c r="S83" i="15"/>
  <c r="R83" i="15"/>
  <c r="R44" i="15"/>
  <c r="R45" i="15"/>
  <c r="R46" i="15"/>
  <c r="R47" i="15"/>
  <c r="R48" i="15"/>
  <c r="R49" i="15"/>
  <c r="R50" i="15"/>
  <c r="R51" i="15"/>
  <c r="R52" i="15"/>
  <c r="G102" i="15"/>
  <c r="G101" i="15"/>
  <c r="G100" i="15"/>
  <c r="G98" i="15"/>
  <c r="G99" i="15"/>
  <c r="G93" i="15"/>
  <c r="G94" i="15"/>
  <c r="G95" i="15"/>
  <c r="G96" i="15"/>
  <c r="G97" i="15"/>
  <c r="G84" i="15"/>
  <c r="G85" i="15"/>
  <c r="G86" i="15"/>
  <c r="G87" i="15"/>
  <c r="G88" i="15"/>
  <c r="G89" i="15"/>
  <c r="G90" i="15"/>
  <c r="G91" i="15"/>
  <c r="G92" i="15"/>
  <c r="G83" i="15"/>
  <c r="G44" i="15"/>
  <c r="G45" i="15"/>
  <c r="G46" i="15"/>
  <c r="G47" i="15"/>
  <c r="G48" i="15"/>
  <c r="G49" i="15"/>
  <c r="G50" i="15"/>
  <c r="G51" i="15"/>
  <c r="G52" i="15"/>
  <c r="D99" i="15"/>
  <c r="D100" i="15"/>
  <c r="D101" i="15"/>
  <c r="D102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83" i="15"/>
  <c r="D82" i="15"/>
  <c r="D73" i="15"/>
  <c r="D74" i="15"/>
  <c r="D75" i="15"/>
  <c r="D76" i="15"/>
  <c r="D77" i="15"/>
  <c r="D78" i="15"/>
  <c r="D79" i="15"/>
  <c r="D80" i="15"/>
  <c r="D81" i="15"/>
  <c r="D64" i="15"/>
  <c r="D65" i="15"/>
  <c r="D66" i="15"/>
  <c r="D67" i="15"/>
  <c r="D68" i="15"/>
  <c r="D69" i="15"/>
  <c r="D70" i="15"/>
  <c r="D71" i="15"/>
  <c r="D72" i="15"/>
  <c r="D63" i="15"/>
  <c r="D62" i="15"/>
  <c r="D61" i="15"/>
  <c r="D60" i="15"/>
  <c r="D59" i="15"/>
  <c r="D58" i="15"/>
  <c r="D57" i="15"/>
  <c r="D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1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22" i="15"/>
  <c r="D21" i="15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" i="15"/>
  <c r="T91" i="15" l="1"/>
  <c r="T87" i="15"/>
  <c r="T85" i="15"/>
  <c r="T96" i="15"/>
  <c r="T92" i="15"/>
  <c r="T88" i="15"/>
  <c r="T84" i="15"/>
  <c r="T97" i="15"/>
  <c r="T89" i="15"/>
  <c r="T100" i="15"/>
  <c r="P99" i="15"/>
  <c r="T99" i="15"/>
  <c r="T102" i="15"/>
  <c r="P101" i="15"/>
  <c r="T101" i="15"/>
  <c r="T93" i="15"/>
  <c r="T83" i="15"/>
  <c r="C105" i="15"/>
  <c r="C109" i="15"/>
  <c r="C108" i="15"/>
  <c r="C107" i="15"/>
  <c r="C106" i="15"/>
  <c r="C110" i="15"/>
  <c r="BO4" i="1"/>
  <c r="BJ4" i="1"/>
  <c r="AN4" i="1"/>
  <c r="U4" i="1" s="1"/>
  <c r="BD4" i="1"/>
  <c r="B47" i="15"/>
  <c r="B52" i="15"/>
  <c r="B44" i="15"/>
  <c r="B48" i="15"/>
  <c r="B49" i="15"/>
  <c r="B45" i="15"/>
  <c r="B95" i="15"/>
  <c r="B91" i="15"/>
  <c r="B87" i="15"/>
  <c r="B46" i="15"/>
  <c r="B50" i="15"/>
  <c r="B51" i="15"/>
  <c r="B100" i="15"/>
  <c r="B83" i="15"/>
  <c r="B101" i="15"/>
  <c r="B97" i="15"/>
  <c r="B86" i="15"/>
  <c r="B102" i="15"/>
  <c r="B98" i="15"/>
  <c r="B99" i="15"/>
  <c r="B94" i="15"/>
  <c r="B96" i="15"/>
  <c r="B93" i="15"/>
  <c r="B92" i="15"/>
  <c r="B90" i="15"/>
  <c r="B89" i="15"/>
  <c r="B88" i="15"/>
  <c r="B85" i="15"/>
  <c r="B84" i="15"/>
  <c r="P100" i="15"/>
  <c r="P98" i="15"/>
  <c r="N101" i="15"/>
  <c r="N100" i="15"/>
  <c r="N99" i="15"/>
  <c r="N98" i="15"/>
  <c r="N97" i="15"/>
  <c r="O101" i="15"/>
  <c r="O100" i="15"/>
  <c r="O99" i="15"/>
  <c r="O98" i="15"/>
  <c r="O97" i="15"/>
  <c r="P97" i="15"/>
  <c r="Q101" i="15"/>
  <c r="Q100" i="15"/>
  <c r="Q99" i="15"/>
  <c r="Q98" i="15"/>
  <c r="Q97" i="15"/>
  <c r="C115" i="15" l="1"/>
  <c r="D115" i="15"/>
  <c r="E115" i="15"/>
  <c r="F115" i="15"/>
  <c r="G115" i="15"/>
  <c r="C116" i="15"/>
  <c r="D116" i="15"/>
  <c r="E116" i="15"/>
  <c r="F116" i="15"/>
  <c r="G116" i="15"/>
  <c r="C117" i="15"/>
  <c r="D117" i="15"/>
  <c r="E117" i="15"/>
  <c r="F117" i="15"/>
  <c r="G117" i="15"/>
  <c r="C118" i="15"/>
  <c r="D118" i="15"/>
  <c r="E118" i="15"/>
  <c r="F118" i="15"/>
  <c r="G118" i="15"/>
  <c r="C119" i="15"/>
  <c r="D119" i="15"/>
  <c r="E119" i="15"/>
  <c r="F119" i="15"/>
  <c r="G119" i="15"/>
  <c r="C120" i="15"/>
  <c r="D120" i="15"/>
  <c r="E120" i="15"/>
  <c r="F120" i="15"/>
  <c r="G120" i="15"/>
  <c r="C121" i="15"/>
  <c r="D121" i="15"/>
  <c r="E121" i="15"/>
  <c r="F121" i="15"/>
  <c r="G121" i="15"/>
  <c r="C122" i="15"/>
  <c r="D122" i="15"/>
  <c r="E122" i="15"/>
  <c r="F122" i="15"/>
  <c r="G122" i="15"/>
  <c r="C123" i="15"/>
  <c r="D123" i="15"/>
  <c r="E123" i="15"/>
  <c r="F123" i="15"/>
  <c r="G123" i="15"/>
  <c r="C124" i="15"/>
  <c r="D124" i="15"/>
  <c r="E124" i="15"/>
  <c r="F124" i="15"/>
  <c r="G124" i="15"/>
  <c r="C125" i="15"/>
  <c r="D125" i="15"/>
  <c r="E125" i="15"/>
  <c r="F125" i="15"/>
  <c r="G125" i="15"/>
  <c r="C126" i="15"/>
  <c r="D126" i="15"/>
  <c r="E126" i="15"/>
  <c r="F126" i="15"/>
  <c r="G126" i="15"/>
  <c r="C127" i="15"/>
  <c r="D127" i="15"/>
  <c r="E127" i="15"/>
  <c r="F127" i="15"/>
  <c r="G127" i="15"/>
  <c r="C128" i="15"/>
  <c r="D128" i="15"/>
  <c r="E128" i="15"/>
  <c r="F128" i="15"/>
  <c r="G128" i="15"/>
  <c r="C129" i="15"/>
  <c r="D129" i="15"/>
  <c r="E129" i="15"/>
  <c r="F129" i="15"/>
  <c r="G129" i="15"/>
  <c r="C130" i="15"/>
  <c r="D130" i="15"/>
  <c r="E130" i="15"/>
  <c r="F130" i="15"/>
  <c r="G130" i="15"/>
  <c r="C131" i="15"/>
  <c r="D131" i="15"/>
  <c r="E131" i="15"/>
  <c r="F131" i="15"/>
  <c r="G131" i="15"/>
  <c r="C132" i="15"/>
  <c r="D132" i="15"/>
  <c r="E132" i="15"/>
  <c r="F132" i="15"/>
  <c r="G132" i="15"/>
  <c r="C133" i="15"/>
  <c r="D133" i="15"/>
  <c r="E133" i="15"/>
  <c r="F133" i="15"/>
  <c r="G133" i="15"/>
  <c r="C134" i="15"/>
  <c r="D134" i="15"/>
  <c r="E134" i="15"/>
  <c r="F134" i="15"/>
  <c r="G134" i="15"/>
  <c r="C135" i="15"/>
  <c r="D135" i="15"/>
  <c r="E135" i="15"/>
  <c r="F135" i="15"/>
  <c r="G135" i="15"/>
  <c r="C136" i="15"/>
  <c r="D136" i="15"/>
  <c r="E136" i="15"/>
  <c r="F136" i="15"/>
  <c r="G136" i="15"/>
  <c r="C137" i="15"/>
  <c r="D137" i="15"/>
  <c r="E137" i="15"/>
  <c r="F137" i="15"/>
  <c r="G137" i="15"/>
  <c r="C138" i="15"/>
  <c r="D138" i="15"/>
  <c r="E138" i="15"/>
  <c r="F138" i="15"/>
  <c r="G138" i="15"/>
  <c r="C139" i="15"/>
  <c r="D139" i="15"/>
  <c r="E139" i="15"/>
  <c r="F139" i="15"/>
  <c r="G139" i="15"/>
  <c r="C140" i="15"/>
  <c r="D140" i="15"/>
  <c r="E140" i="15"/>
  <c r="F140" i="15"/>
  <c r="G140" i="15"/>
  <c r="C141" i="15"/>
  <c r="D141" i="15"/>
  <c r="E141" i="15"/>
  <c r="F141" i="15"/>
  <c r="G141" i="15"/>
  <c r="C142" i="15"/>
  <c r="D142" i="15"/>
  <c r="E142" i="15"/>
  <c r="F142" i="15"/>
  <c r="G142" i="15"/>
  <c r="C143" i="15"/>
  <c r="D143" i="15"/>
  <c r="E143" i="15"/>
  <c r="F143" i="15"/>
  <c r="G143" i="15"/>
  <c r="C144" i="15"/>
  <c r="D144" i="15"/>
  <c r="E144" i="15"/>
  <c r="F144" i="15"/>
  <c r="G144" i="15"/>
  <c r="C145" i="15"/>
  <c r="D145" i="15"/>
  <c r="E145" i="15"/>
  <c r="F145" i="15"/>
  <c r="G145" i="15"/>
  <c r="C146" i="15"/>
  <c r="D146" i="15"/>
  <c r="E146" i="15"/>
  <c r="F146" i="15"/>
  <c r="G146" i="15"/>
  <c r="C147" i="15"/>
  <c r="D147" i="15"/>
  <c r="E147" i="15"/>
  <c r="F147" i="15"/>
  <c r="G147" i="15"/>
  <c r="C148" i="15"/>
  <c r="D148" i="15"/>
  <c r="E148" i="15"/>
  <c r="F148" i="15"/>
  <c r="G148" i="15"/>
  <c r="C149" i="15"/>
  <c r="D149" i="15"/>
  <c r="E149" i="15"/>
  <c r="F149" i="15"/>
  <c r="G149" i="15"/>
  <c r="C150" i="15"/>
  <c r="D150" i="15"/>
  <c r="E150" i="15"/>
  <c r="F150" i="15"/>
  <c r="G150" i="15"/>
  <c r="C151" i="15"/>
  <c r="D151" i="15"/>
  <c r="E151" i="15"/>
  <c r="F151" i="15"/>
  <c r="G151" i="15"/>
  <c r="C152" i="15"/>
  <c r="D152" i="15"/>
  <c r="E152" i="15"/>
  <c r="F152" i="15"/>
  <c r="G152" i="15"/>
  <c r="C153" i="15"/>
  <c r="D153" i="15"/>
  <c r="E153" i="15"/>
  <c r="F153" i="15"/>
  <c r="G153" i="15"/>
  <c r="G114" i="15"/>
  <c r="E114" i="15"/>
  <c r="F114" i="15"/>
  <c r="D114" i="15"/>
  <c r="C114" i="15"/>
  <c r="J129" i="15" l="1"/>
  <c r="J127" i="15"/>
  <c r="P96" i="15" s="1"/>
  <c r="J121" i="15"/>
  <c r="P90" i="15" s="1"/>
  <c r="J119" i="15"/>
  <c r="J126" i="15"/>
  <c r="P95" i="15" s="1"/>
  <c r="B115" i="15"/>
  <c r="J117" i="15"/>
  <c r="J116" i="15"/>
  <c r="J151" i="15"/>
  <c r="I139" i="15"/>
  <c r="J138" i="15"/>
  <c r="I137" i="15"/>
  <c r="J130" i="15"/>
  <c r="I129" i="15"/>
  <c r="I127" i="15"/>
  <c r="N96" i="15" s="1"/>
  <c r="J137" i="15"/>
  <c r="J135" i="15"/>
  <c r="J133" i="15"/>
  <c r="J131" i="15"/>
  <c r="I125" i="15"/>
  <c r="N94" i="15" s="1"/>
  <c r="I123" i="15"/>
  <c r="N92" i="15" s="1"/>
  <c r="J122" i="15"/>
  <c r="P91" i="15" s="1"/>
  <c r="I121" i="15"/>
  <c r="N90" i="15" s="1"/>
  <c r="I119" i="15"/>
  <c r="I117" i="15"/>
  <c r="J134" i="15"/>
  <c r="J132" i="15"/>
  <c r="J148" i="15"/>
  <c r="J149" i="15"/>
  <c r="J139" i="15"/>
  <c r="I133" i="15"/>
  <c r="I131" i="15"/>
  <c r="J128" i="15"/>
  <c r="J125" i="15"/>
  <c r="P94" i="15" s="1"/>
  <c r="J123" i="15"/>
  <c r="P92" i="15" s="1"/>
  <c r="I115" i="15"/>
  <c r="I135" i="15"/>
  <c r="J136" i="15"/>
  <c r="J120" i="15"/>
  <c r="P89" i="15" s="1"/>
  <c r="J118" i="15"/>
  <c r="J124" i="15"/>
  <c r="P93" i="15" s="1"/>
  <c r="J153" i="15"/>
  <c r="I152" i="15"/>
  <c r="I150" i="15"/>
  <c r="I147" i="15"/>
  <c r="O96" i="15" s="1"/>
  <c r="J146" i="15"/>
  <c r="Q95" i="15" s="1"/>
  <c r="I145" i="15"/>
  <c r="O94" i="15" s="1"/>
  <c r="J144" i="15"/>
  <c r="Q93" i="15" s="1"/>
  <c r="I143" i="15"/>
  <c r="O92" i="15" s="1"/>
  <c r="J142" i="15"/>
  <c r="Q91" i="15" s="1"/>
  <c r="I141" i="15"/>
  <c r="O90" i="15" s="1"/>
  <c r="J140" i="15"/>
  <c r="Q89" i="15" s="1"/>
  <c r="I138" i="15"/>
  <c r="O87" i="15" s="1"/>
  <c r="I134" i="15"/>
  <c r="I130" i="15"/>
  <c r="I126" i="15"/>
  <c r="N95" i="15" s="1"/>
  <c r="I122" i="15"/>
  <c r="N91" i="15" s="1"/>
  <c r="I118" i="15"/>
  <c r="I153" i="15"/>
  <c r="J152" i="15"/>
  <c r="I151" i="15"/>
  <c r="J150" i="15"/>
  <c r="I148" i="15"/>
  <c r="I146" i="15"/>
  <c r="O95" i="15" s="1"/>
  <c r="J145" i="15"/>
  <c r="Q94" i="15" s="1"/>
  <c r="I144" i="15"/>
  <c r="O93" i="15" s="1"/>
  <c r="J143" i="15"/>
  <c r="Q92" i="15" s="1"/>
  <c r="I142" i="15"/>
  <c r="O91" i="15" s="1"/>
  <c r="J141" i="15"/>
  <c r="Q90" i="15" s="1"/>
  <c r="I140" i="15"/>
  <c r="O89" i="15" s="1"/>
  <c r="I136" i="15"/>
  <c r="I132" i="15"/>
  <c r="I128" i="15"/>
  <c r="I124" i="15"/>
  <c r="N93" i="15" s="1"/>
  <c r="I120" i="15"/>
  <c r="N89" i="15" s="1"/>
  <c r="I116" i="15"/>
  <c r="I149" i="15"/>
  <c r="J147" i="15"/>
  <c r="Q96" i="15" s="1"/>
  <c r="J115" i="15"/>
  <c r="I114" i="15"/>
  <c r="J114" i="15"/>
  <c r="N85" i="15" l="1"/>
  <c r="Q87" i="15"/>
  <c r="N87" i="15"/>
  <c r="O84" i="15"/>
  <c r="Q85" i="15"/>
  <c r="O102" i="15"/>
  <c r="N102" i="15"/>
  <c r="P83" i="15"/>
  <c r="P102" i="15"/>
  <c r="Q102" i="15"/>
  <c r="Q88" i="15"/>
  <c r="O85" i="15"/>
  <c r="P84" i="15"/>
  <c r="P88" i="15"/>
  <c r="P87" i="15"/>
  <c r="N84" i="15"/>
  <c r="O86" i="15"/>
  <c r="O83" i="15"/>
  <c r="P86" i="15"/>
  <c r="N83" i="15"/>
  <c r="N88" i="15"/>
  <c r="Q86" i="15"/>
  <c r="P85" i="15"/>
  <c r="N86" i="15"/>
  <c r="Q84" i="15"/>
  <c r="Q83" i="15"/>
  <c r="O88" i="15"/>
  <c r="G74" i="15"/>
  <c r="R74" i="15"/>
  <c r="S74" i="15"/>
  <c r="G75" i="15"/>
  <c r="R75" i="15"/>
  <c r="S75" i="15"/>
  <c r="G76" i="15"/>
  <c r="R76" i="15"/>
  <c r="S76" i="15"/>
  <c r="G77" i="15"/>
  <c r="R77" i="15"/>
  <c r="S77" i="15"/>
  <c r="G78" i="15"/>
  <c r="R78" i="15"/>
  <c r="S78" i="15"/>
  <c r="G79" i="15"/>
  <c r="R79" i="15"/>
  <c r="S79" i="15"/>
  <c r="G80" i="15"/>
  <c r="R80" i="15"/>
  <c r="S80" i="15"/>
  <c r="G81" i="15"/>
  <c r="R81" i="15"/>
  <c r="S81" i="15"/>
  <c r="G82" i="15"/>
  <c r="R82" i="15"/>
  <c r="S82" i="15"/>
  <c r="G73" i="15"/>
  <c r="R73" i="15"/>
  <c r="S73" i="15"/>
  <c r="G64" i="15"/>
  <c r="R64" i="15"/>
  <c r="S64" i="15"/>
  <c r="G65" i="15"/>
  <c r="R65" i="15"/>
  <c r="S65" i="15"/>
  <c r="G66" i="15"/>
  <c r="R66" i="15"/>
  <c r="S66" i="15"/>
  <c r="G67" i="15"/>
  <c r="R67" i="15"/>
  <c r="S67" i="15"/>
  <c r="G68" i="15"/>
  <c r="R68" i="15"/>
  <c r="S68" i="15"/>
  <c r="G69" i="15"/>
  <c r="R69" i="15"/>
  <c r="S69" i="15"/>
  <c r="G70" i="15"/>
  <c r="R70" i="15"/>
  <c r="S70" i="15"/>
  <c r="G71" i="15"/>
  <c r="R71" i="15"/>
  <c r="S71" i="15"/>
  <c r="G72" i="15"/>
  <c r="R72" i="15"/>
  <c r="S72" i="15"/>
  <c r="S63" i="15"/>
  <c r="R63" i="15"/>
  <c r="G63" i="15"/>
  <c r="G54" i="15"/>
  <c r="R54" i="15"/>
  <c r="S54" i="15"/>
  <c r="G55" i="15"/>
  <c r="R55" i="15"/>
  <c r="S55" i="15"/>
  <c r="G56" i="15"/>
  <c r="R56" i="15"/>
  <c r="S56" i="15"/>
  <c r="G57" i="15"/>
  <c r="R57" i="15"/>
  <c r="S57" i="15"/>
  <c r="G58" i="15"/>
  <c r="R58" i="15"/>
  <c r="S58" i="15"/>
  <c r="G59" i="15"/>
  <c r="R59" i="15"/>
  <c r="S59" i="15"/>
  <c r="G60" i="15"/>
  <c r="R60" i="15"/>
  <c r="S60" i="15"/>
  <c r="G61" i="15"/>
  <c r="R61" i="15"/>
  <c r="S61" i="15"/>
  <c r="G62" i="15"/>
  <c r="R62" i="15"/>
  <c r="S62" i="15"/>
  <c r="S44" i="15"/>
  <c r="T44" i="15" s="1"/>
  <c r="S45" i="15"/>
  <c r="T45" i="15" s="1"/>
  <c r="S46" i="15"/>
  <c r="T46" i="15" s="1"/>
  <c r="S47" i="15"/>
  <c r="T47" i="15" s="1"/>
  <c r="S48" i="15"/>
  <c r="T48" i="15" s="1"/>
  <c r="S49" i="15"/>
  <c r="T49" i="15" s="1"/>
  <c r="S50" i="15"/>
  <c r="T50" i="15" s="1"/>
  <c r="S51" i="15"/>
  <c r="T51" i="15" s="1"/>
  <c r="S52" i="15"/>
  <c r="T52" i="15" s="1"/>
  <c r="G53" i="15"/>
  <c r="R53" i="15"/>
  <c r="S53" i="15"/>
  <c r="S43" i="15"/>
  <c r="Q43" i="15" s="1"/>
  <c r="R43" i="15"/>
  <c r="T43" i="15" s="1"/>
  <c r="G33" i="15"/>
  <c r="R33" i="15"/>
  <c r="T33" i="15" s="1"/>
  <c r="G34" i="15"/>
  <c r="R34" i="15"/>
  <c r="T34" i="15" s="1"/>
  <c r="G35" i="15"/>
  <c r="R35" i="15"/>
  <c r="T35" i="15" s="1"/>
  <c r="G36" i="15"/>
  <c r="R36" i="15"/>
  <c r="T36" i="15" s="1"/>
  <c r="G37" i="15"/>
  <c r="R37" i="15"/>
  <c r="T37" i="15" s="1"/>
  <c r="G38" i="15"/>
  <c r="R38" i="15"/>
  <c r="T38" i="15" s="1"/>
  <c r="G39" i="15"/>
  <c r="R39" i="15"/>
  <c r="T39" i="15" s="1"/>
  <c r="G40" i="15"/>
  <c r="R40" i="15"/>
  <c r="T40" i="15" s="1"/>
  <c r="G41" i="15"/>
  <c r="R41" i="15"/>
  <c r="T41" i="15" s="1"/>
  <c r="G13" i="15"/>
  <c r="R13" i="15"/>
  <c r="T13" i="15" s="1"/>
  <c r="G14" i="15"/>
  <c r="R14" i="15"/>
  <c r="T14" i="15" s="1"/>
  <c r="G15" i="15"/>
  <c r="R15" i="15"/>
  <c r="T15" i="15" s="1"/>
  <c r="G16" i="15"/>
  <c r="R16" i="15"/>
  <c r="T16" i="15" s="1"/>
  <c r="G17" i="15"/>
  <c r="R17" i="15"/>
  <c r="T17" i="15" s="1"/>
  <c r="G18" i="15"/>
  <c r="R18" i="15"/>
  <c r="T18" i="15" s="1"/>
  <c r="G19" i="15"/>
  <c r="R19" i="15"/>
  <c r="T19" i="15" s="1"/>
  <c r="G20" i="15"/>
  <c r="R20" i="15"/>
  <c r="T20" i="15" s="1"/>
  <c r="G21" i="15"/>
  <c r="R21" i="15"/>
  <c r="T21" i="15" s="1"/>
  <c r="G22" i="15"/>
  <c r="R22" i="15"/>
  <c r="T22" i="15" s="1"/>
  <c r="G23" i="15"/>
  <c r="R23" i="15"/>
  <c r="T23" i="15" s="1"/>
  <c r="G24" i="15"/>
  <c r="R24" i="15"/>
  <c r="T24" i="15" s="1"/>
  <c r="G25" i="15"/>
  <c r="R25" i="15"/>
  <c r="T25" i="15" s="1"/>
  <c r="G26" i="15"/>
  <c r="R26" i="15"/>
  <c r="T26" i="15" s="1"/>
  <c r="G27" i="15"/>
  <c r="R27" i="15"/>
  <c r="T27" i="15" s="1"/>
  <c r="G28" i="15"/>
  <c r="R28" i="15"/>
  <c r="T28" i="15" s="1"/>
  <c r="G29" i="15"/>
  <c r="R29" i="15"/>
  <c r="T29" i="15" s="1"/>
  <c r="G30" i="15"/>
  <c r="R30" i="15"/>
  <c r="T30" i="15" s="1"/>
  <c r="G31" i="15"/>
  <c r="R31" i="15"/>
  <c r="T31" i="15" s="1"/>
  <c r="G32" i="15"/>
  <c r="R32" i="15"/>
  <c r="T32" i="15" s="1"/>
  <c r="G3" i="15"/>
  <c r="R3" i="15"/>
  <c r="T3" i="15" s="1"/>
  <c r="G4" i="15"/>
  <c r="R4" i="15"/>
  <c r="T4" i="15" s="1"/>
  <c r="G5" i="15"/>
  <c r="R5" i="15"/>
  <c r="T5" i="15" s="1"/>
  <c r="G6" i="15"/>
  <c r="R6" i="15"/>
  <c r="T6" i="15" s="1"/>
  <c r="G7" i="15"/>
  <c r="R7" i="15"/>
  <c r="T7" i="15" s="1"/>
  <c r="G8" i="15"/>
  <c r="R8" i="15"/>
  <c r="T8" i="15" s="1"/>
  <c r="G9" i="15"/>
  <c r="R9" i="15"/>
  <c r="T9" i="15" s="1"/>
  <c r="G10" i="15"/>
  <c r="R10" i="15"/>
  <c r="T10" i="15" s="1"/>
  <c r="G11" i="15"/>
  <c r="R11" i="15"/>
  <c r="T11" i="15" s="1"/>
  <c r="G12" i="15"/>
  <c r="R12" i="15"/>
  <c r="T12" i="15" s="1"/>
  <c r="B80" i="15" l="1"/>
  <c r="T80" i="15"/>
  <c r="B61" i="15"/>
  <c r="T61" i="15"/>
  <c r="B77" i="15"/>
  <c r="T77" i="15"/>
  <c r="B53" i="15"/>
  <c r="T53" i="15"/>
  <c r="B58" i="15"/>
  <c r="T58" i="15"/>
  <c r="B70" i="15"/>
  <c r="T70" i="15"/>
  <c r="B82" i="15"/>
  <c r="T82" i="15"/>
  <c r="B74" i="15"/>
  <c r="T74" i="15"/>
  <c r="B59" i="15"/>
  <c r="T59" i="15"/>
  <c r="B71" i="15"/>
  <c r="T71" i="15"/>
  <c r="B73" i="15"/>
  <c r="T73" i="15"/>
  <c r="B75" i="15"/>
  <c r="T75" i="15"/>
  <c r="B56" i="15"/>
  <c r="T56" i="15"/>
  <c r="B68" i="15"/>
  <c r="T68" i="15"/>
  <c r="B63" i="15"/>
  <c r="T63" i="15"/>
  <c r="B65" i="15"/>
  <c r="T65" i="15"/>
  <c r="B55" i="15"/>
  <c r="T55" i="15"/>
  <c r="B67" i="15"/>
  <c r="T67" i="15"/>
  <c r="B79" i="15"/>
  <c r="T79" i="15"/>
  <c r="B60" i="15"/>
  <c r="T60" i="15"/>
  <c r="B72" i="15"/>
  <c r="T72" i="15"/>
  <c r="B64" i="15"/>
  <c r="T64" i="15"/>
  <c r="B76" i="15"/>
  <c r="T76" i="15"/>
  <c r="B57" i="15"/>
  <c r="T57" i="15"/>
  <c r="B69" i="15"/>
  <c r="T69" i="15"/>
  <c r="B81" i="15"/>
  <c r="T81" i="15"/>
  <c r="B62" i="15"/>
  <c r="T62" i="15"/>
  <c r="B54" i="15"/>
  <c r="T54" i="15"/>
  <c r="B66" i="15"/>
  <c r="T66" i="15"/>
  <c r="B78" i="15"/>
  <c r="T78" i="15"/>
  <c r="P82" i="15"/>
  <c r="N82" i="15"/>
  <c r="Q82" i="15"/>
  <c r="O82" i="15"/>
  <c r="N4" i="15"/>
  <c r="P4" i="15"/>
  <c r="N32" i="15"/>
  <c r="P32" i="15"/>
  <c r="P28" i="15"/>
  <c r="N28" i="15"/>
  <c r="N26" i="15"/>
  <c r="P26" i="15"/>
  <c r="P22" i="15"/>
  <c r="N22" i="15"/>
  <c r="P15" i="15"/>
  <c r="N15" i="15"/>
  <c r="P37" i="15"/>
  <c r="N37" i="15"/>
  <c r="N10" i="15"/>
  <c r="P10" i="15"/>
  <c r="N12" i="15"/>
  <c r="P12" i="15"/>
  <c r="P9" i="15"/>
  <c r="N9" i="15"/>
  <c r="P5" i="15"/>
  <c r="N5" i="15"/>
  <c r="P31" i="15"/>
  <c r="N31" i="15"/>
  <c r="P29" i="15"/>
  <c r="N29" i="15"/>
  <c r="P27" i="15"/>
  <c r="N27" i="15"/>
  <c r="P25" i="15"/>
  <c r="N25" i="15"/>
  <c r="P23" i="15"/>
  <c r="N23" i="15"/>
  <c r="P21" i="15"/>
  <c r="N21" i="15"/>
  <c r="P17" i="15"/>
  <c r="N17" i="15"/>
  <c r="P13" i="15"/>
  <c r="N13" i="15"/>
  <c r="N39" i="15"/>
  <c r="P39" i="15"/>
  <c r="P35" i="15"/>
  <c r="N35" i="15"/>
  <c r="P8" i="15"/>
  <c r="N8" i="15"/>
  <c r="N20" i="15"/>
  <c r="P20" i="15"/>
  <c r="N16" i="15"/>
  <c r="P16" i="15"/>
  <c r="P38" i="15"/>
  <c r="N38" i="15"/>
  <c r="P34" i="15"/>
  <c r="N34" i="15"/>
  <c r="P11" i="15"/>
  <c r="N11" i="15"/>
  <c r="N30" i="15"/>
  <c r="P30" i="15"/>
  <c r="N24" i="15"/>
  <c r="P24" i="15"/>
  <c r="P19" i="15"/>
  <c r="N19" i="15"/>
  <c r="N41" i="15"/>
  <c r="P41" i="15"/>
  <c r="P7" i="15"/>
  <c r="N7" i="15"/>
  <c r="B3" i="15"/>
  <c r="P3" i="15"/>
  <c r="N3" i="15"/>
  <c r="P33" i="15"/>
  <c r="N33" i="15"/>
  <c r="N6" i="15"/>
  <c r="P6" i="15"/>
  <c r="P18" i="15"/>
  <c r="N18" i="15"/>
  <c r="P14" i="15"/>
  <c r="N14" i="15"/>
  <c r="P40" i="15"/>
  <c r="N40" i="15"/>
  <c r="P36" i="15"/>
  <c r="N36" i="15"/>
  <c r="Q49" i="15"/>
  <c r="O49" i="15"/>
  <c r="Q46" i="15"/>
  <c r="O46" i="15"/>
  <c r="P63" i="15"/>
  <c r="N63" i="15"/>
  <c r="Q81" i="15"/>
  <c r="O81" i="15"/>
  <c r="P80" i="15"/>
  <c r="N80" i="15"/>
  <c r="Q77" i="15"/>
  <c r="O77" i="15"/>
  <c r="P76" i="15"/>
  <c r="N76" i="15"/>
  <c r="Q50" i="15"/>
  <c r="O50" i="15"/>
  <c r="Q47" i="15"/>
  <c r="O47" i="15"/>
  <c r="Q44" i="15"/>
  <c r="O44" i="15"/>
  <c r="Q63" i="15"/>
  <c r="O63" i="15"/>
  <c r="Q78" i="15"/>
  <c r="O78" i="15"/>
  <c r="P53" i="15"/>
  <c r="N53" i="15"/>
  <c r="P62" i="15"/>
  <c r="N62" i="15"/>
  <c r="P61" i="15"/>
  <c r="N61" i="15"/>
  <c r="P60" i="15"/>
  <c r="N60" i="15"/>
  <c r="P59" i="15"/>
  <c r="N59" i="15"/>
  <c r="P58" i="15"/>
  <c r="N58" i="15"/>
  <c r="P57" i="15"/>
  <c r="N57" i="15"/>
  <c r="P56" i="15"/>
  <c r="N56" i="15"/>
  <c r="P55" i="15"/>
  <c r="N55" i="15"/>
  <c r="P54" i="15"/>
  <c r="N54" i="15"/>
  <c r="P72" i="15"/>
  <c r="N72" i="15"/>
  <c r="P71" i="15"/>
  <c r="N71" i="15"/>
  <c r="P70" i="15"/>
  <c r="N70" i="15"/>
  <c r="P69" i="15"/>
  <c r="N69" i="15"/>
  <c r="P68" i="15"/>
  <c r="N68" i="15"/>
  <c r="P67" i="15"/>
  <c r="N67" i="15"/>
  <c r="P66" i="15"/>
  <c r="N66" i="15"/>
  <c r="P65" i="15"/>
  <c r="N65" i="15"/>
  <c r="P64" i="15"/>
  <c r="N64" i="15"/>
  <c r="P73" i="15"/>
  <c r="N73" i="15"/>
  <c r="Q80" i="15"/>
  <c r="O80" i="15"/>
  <c r="P79" i="15"/>
  <c r="N79" i="15"/>
  <c r="Q76" i="15"/>
  <c r="O76" i="15"/>
  <c r="P75" i="15"/>
  <c r="N75" i="15"/>
  <c r="Q52" i="15"/>
  <c r="O52" i="15"/>
  <c r="Q53" i="15"/>
  <c r="O53" i="15"/>
  <c r="P52" i="15"/>
  <c r="N52" i="15"/>
  <c r="P51" i="15"/>
  <c r="N51" i="15"/>
  <c r="P50" i="15"/>
  <c r="N50" i="15"/>
  <c r="P49" i="15"/>
  <c r="N49" i="15"/>
  <c r="P48" i="15"/>
  <c r="N48" i="15"/>
  <c r="P47" i="15"/>
  <c r="N47" i="15"/>
  <c r="P46" i="15"/>
  <c r="N46" i="15"/>
  <c r="P45" i="15"/>
  <c r="N45" i="15"/>
  <c r="P44" i="15"/>
  <c r="N44" i="15"/>
  <c r="Q62" i="15"/>
  <c r="O62" i="15"/>
  <c r="Q61" i="15"/>
  <c r="O61" i="15"/>
  <c r="Q60" i="15"/>
  <c r="O60" i="15"/>
  <c r="Q59" i="15"/>
  <c r="O59" i="15"/>
  <c r="Q58" i="15"/>
  <c r="O58" i="15"/>
  <c r="Q57" i="15"/>
  <c r="O57" i="15"/>
  <c r="Q56" i="15"/>
  <c r="O56" i="15"/>
  <c r="Q55" i="15"/>
  <c r="O55" i="15"/>
  <c r="Q54" i="15"/>
  <c r="O54" i="15"/>
  <c r="Q72" i="15"/>
  <c r="O72" i="15"/>
  <c r="Q71" i="15"/>
  <c r="O71" i="15"/>
  <c r="Q70" i="15"/>
  <c r="O70" i="15"/>
  <c r="Q69" i="15"/>
  <c r="O69" i="15"/>
  <c r="Q68" i="15"/>
  <c r="O68" i="15"/>
  <c r="Q67" i="15"/>
  <c r="O67" i="15"/>
  <c r="Q66" i="15"/>
  <c r="O66" i="15"/>
  <c r="Q65" i="15"/>
  <c r="O65" i="15"/>
  <c r="Q64" i="15"/>
  <c r="O64" i="15"/>
  <c r="Q73" i="15"/>
  <c r="O73" i="15"/>
  <c r="Q79" i="15"/>
  <c r="O79" i="15"/>
  <c r="P78" i="15"/>
  <c r="N78" i="15"/>
  <c r="Q75" i="15"/>
  <c r="O75" i="15"/>
  <c r="P74" i="15"/>
  <c r="N74" i="15"/>
  <c r="Q51" i="15"/>
  <c r="O51" i="15"/>
  <c r="Q48" i="15"/>
  <c r="O48" i="15"/>
  <c r="Q45" i="15"/>
  <c r="O45" i="15"/>
  <c r="P81" i="15"/>
  <c r="N81" i="15"/>
  <c r="P77" i="15"/>
  <c r="N77" i="15"/>
  <c r="Q74" i="15"/>
  <c r="O74" i="15"/>
  <c r="O43" i="15"/>
  <c r="B43" i="15"/>
  <c r="N43" i="15"/>
  <c r="P43" i="15"/>
  <c r="B6" i="15"/>
  <c r="B18" i="15"/>
  <c r="B14" i="15"/>
  <c r="B40" i="15"/>
  <c r="B36" i="15"/>
  <c r="B10" i="15"/>
  <c r="B12" i="15"/>
  <c r="B9" i="15"/>
  <c r="B5" i="15"/>
  <c r="B31" i="15"/>
  <c r="B29" i="15"/>
  <c r="B27" i="15"/>
  <c r="B25" i="15"/>
  <c r="B23" i="15"/>
  <c r="B21" i="15"/>
  <c r="B17" i="15"/>
  <c r="B13" i="15"/>
  <c r="B39" i="15"/>
  <c r="B35" i="15"/>
  <c r="B8" i="15"/>
  <c r="B4" i="15"/>
  <c r="B20" i="15"/>
  <c r="B16" i="15"/>
  <c r="B38" i="15"/>
  <c r="B34" i="15"/>
  <c r="B11" i="15"/>
  <c r="B7" i="15"/>
  <c r="B32" i="15"/>
  <c r="B30" i="15"/>
  <c r="B28" i="15"/>
  <c r="B26" i="15"/>
  <c r="B24" i="15"/>
  <c r="B22" i="15"/>
  <c r="B19" i="15"/>
  <c r="B15" i="15"/>
  <c r="B41" i="15"/>
  <c r="B37" i="15"/>
  <c r="B33" i="15"/>
  <c r="R2" i="15"/>
  <c r="T2" i="15" s="1"/>
  <c r="G2" i="15"/>
  <c r="P2" i="15" l="1"/>
  <c r="N2" i="15"/>
  <c r="B2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14" i="15"/>
  <c r="L9" i="1"/>
  <c r="B144" i="15"/>
  <c r="B145" i="15"/>
  <c r="B146" i="15"/>
  <c r="B147" i="15"/>
  <c r="B148" i="15"/>
  <c r="B149" i="15"/>
  <c r="B150" i="15"/>
  <c r="B151" i="15"/>
  <c r="B152" i="15"/>
  <c r="B153" i="15"/>
  <c r="B143" i="15"/>
  <c r="BF9" i="1" l="1"/>
  <c r="G108" i="15" s="1"/>
  <c r="L114" i="15"/>
  <c r="X9" i="1"/>
  <c r="AI45" i="1"/>
  <c r="AI42" i="1"/>
  <c r="AI34" i="1"/>
  <c r="AI47" i="1"/>
  <c r="AI43" i="1"/>
  <c r="AI39" i="1"/>
  <c r="AI35" i="1"/>
  <c r="AI31" i="1"/>
  <c r="AI25" i="1"/>
  <c r="AI21" i="1"/>
  <c r="AI17" i="1"/>
  <c r="AI13" i="1"/>
  <c r="AI40" i="1"/>
  <c r="AI37" i="1"/>
  <c r="AI46" i="1"/>
  <c r="AI38" i="1"/>
  <c r="AI48" i="1"/>
  <c r="AI44" i="1"/>
  <c r="AI36" i="1"/>
  <c r="AI32" i="1"/>
  <c r="AI26" i="1"/>
  <c r="AI22" i="1"/>
  <c r="AI18" i="1"/>
  <c r="AI14" i="1"/>
  <c r="AI10" i="1"/>
  <c r="AI41" i="1"/>
  <c r="AI33" i="1"/>
  <c r="AI27" i="1"/>
  <c r="AI23" i="1"/>
  <c r="AI19" i="1"/>
  <c r="AI15" i="1"/>
  <c r="AI11" i="1"/>
  <c r="AI49" i="1"/>
  <c r="AI50" i="1"/>
  <c r="AI28" i="1"/>
  <c r="AI24" i="1"/>
  <c r="AI20" i="1"/>
  <c r="AI16" i="1"/>
  <c r="AI12" i="1"/>
  <c r="C15" i="15" l="1"/>
  <c r="H15" i="15" s="1"/>
  <c r="C40" i="15"/>
  <c r="H40" i="15" s="1"/>
  <c r="C39" i="15"/>
  <c r="H39" i="15" s="1"/>
  <c r="C18" i="15"/>
  <c r="H18" i="15" s="1"/>
  <c r="C36" i="15"/>
  <c r="H36" i="15" s="1"/>
  <c r="C37" i="15"/>
  <c r="H37" i="15" s="1"/>
  <c r="C41" i="15"/>
  <c r="H41" i="15" s="1"/>
  <c r="C35" i="15"/>
  <c r="H35" i="15" s="1"/>
  <c r="C14" i="15"/>
  <c r="H14" i="15" s="1"/>
  <c r="C21" i="15"/>
  <c r="H21" i="15" s="1"/>
  <c r="C17" i="15"/>
  <c r="H17" i="15" s="1"/>
  <c r="C38" i="15"/>
  <c r="H38" i="15" s="1"/>
  <c r="C20" i="15"/>
  <c r="H20" i="15" s="1"/>
  <c r="C16" i="15"/>
  <c r="H16" i="15" s="1"/>
  <c r="C19" i="15"/>
  <c r="H19" i="15" s="1"/>
  <c r="C34" i="15"/>
  <c r="H34" i="15" s="1"/>
  <c r="C29" i="15"/>
  <c r="H29" i="15" s="1"/>
  <c r="C22" i="15"/>
  <c r="H22" i="15" s="1"/>
  <c r="C30" i="15"/>
  <c r="H30" i="15" s="1"/>
  <c r="C33" i="15"/>
  <c r="H33" i="15" s="1"/>
  <c r="C32" i="15"/>
  <c r="H32" i="15" s="1"/>
  <c r="C25" i="15"/>
  <c r="H25" i="15" s="1"/>
  <c r="C28" i="15"/>
  <c r="H28" i="15" s="1"/>
  <c r="C24" i="15"/>
  <c r="H24" i="15" s="1"/>
  <c r="C23" i="15"/>
  <c r="H23" i="15" s="1"/>
  <c r="C26" i="15"/>
  <c r="H26" i="15" s="1"/>
  <c r="C27" i="15"/>
  <c r="H27" i="15" s="1"/>
  <c r="C31" i="15"/>
  <c r="H31" i="15" s="1"/>
  <c r="C9" i="15"/>
  <c r="H9" i="15" s="1"/>
  <c r="C11" i="15"/>
  <c r="H11" i="15" s="1"/>
  <c r="C4" i="15"/>
  <c r="H4" i="15" s="1"/>
  <c r="C5" i="15"/>
  <c r="H5" i="15" s="1"/>
  <c r="C2" i="15"/>
  <c r="H2" i="15" s="1"/>
  <c r="C10" i="15"/>
  <c r="H10" i="15" s="1"/>
  <c r="C12" i="15"/>
  <c r="H12" i="15" s="1"/>
  <c r="C3" i="15"/>
  <c r="H3" i="15" s="1"/>
  <c r="C6" i="15"/>
  <c r="H6" i="15" s="1"/>
  <c r="C8" i="15"/>
  <c r="H8" i="15" s="1"/>
  <c r="C7" i="15"/>
  <c r="H7" i="15" s="1"/>
  <c r="C13" i="15"/>
  <c r="H13" i="15" s="1"/>
  <c r="C43" i="15"/>
  <c r="AR48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R31" i="1"/>
  <c r="AR30" i="1"/>
  <c r="AR28" i="1"/>
  <c r="AR27" i="1"/>
  <c r="AR26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10" i="1"/>
  <c r="C54" i="15" l="1"/>
  <c r="H81" i="15"/>
  <c r="H77" i="15"/>
  <c r="H69" i="15"/>
  <c r="H73" i="15"/>
  <c r="H65" i="15"/>
  <c r="H89" i="15"/>
  <c r="C94" i="15"/>
  <c r="C98" i="15"/>
  <c r="C102" i="15"/>
  <c r="H62" i="15"/>
  <c r="H58" i="15"/>
  <c r="H54" i="15"/>
  <c r="H50" i="15"/>
  <c r="C82" i="15"/>
  <c r="C78" i="15"/>
  <c r="C74" i="15"/>
  <c r="C70" i="15"/>
  <c r="C66" i="15"/>
  <c r="C89" i="15"/>
  <c r="H93" i="15"/>
  <c r="H97" i="15"/>
  <c r="H101" i="15"/>
  <c r="C50" i="15"/>
  <c r="H78" i="15"/>
  <c r="C97" i="15"/>
  <c r="C101" i="15"/>
  <c r="C59" i="15"/>
  <c r="H92" i="15"/>
  <c r="H59" i="15"/>
  <c r="H55" i="15"/>
  <c r="H51" i="15"/>
  <c r="H63" i="15"/>
  <c r="C79" i="15"/>
  <c r="C75" i="15"/>
  <c r="C71" i="15"/>
  <c r="C67" i="15"/>
  <c r="C92" i="15"/>
  <c r="H96" i="15"/>
  <c r="H100" i="15"/>
  <c r="C58" i="15"/>
  <c r="H43" i="15"/>
  <c r="C55" i="15"/>
  <c r="H70" i="15"/>
  <c r="C60" i="15"/>
  <c r="C52" i="15"/>
  <c r="H79" i="15"/>
  <c r="H71" i="15"/>
  <c r="C96" i="15"/>
  <c r="C62" i="15"/>
  <c r="C51" i="15"/>
  <c r="H66" i="15"/>
  <c r="H75" i="15"/>
  <c r="H67" i="15"/>
  <c r="H91" i="15"/>
  <c r="C100" i="15"/>
  <c r="H60" i="15"/>
  <c r="H56" i="15"/>
  <c r="H52" i="15"/>
  <c r="H44" i="15"/>
  <c r="C80" i="15"/>
  <c r="C76" i="15"/>
  <c r="C72" i="15"/>
  <c r="C68" i="15"/>
  <c r="C64" i="15"/>
  <c r="C91" i="15"/>
  <c r="H95" i="15"/>
  <c r="H99" i="15"/>
  <c r="H74" i="15"/>
  <c r="C44" i="15"/>
  <c r="C61" i="15"/>
  <c r="C57" i="15"/>
  <c r="C53" i="15"/>
  <c r="C49" i="15"/>
  <c r="H80" i="15"/>
  <c r="H76" i="15"/>
  <c r="H72" i="15"/>
  <c r="H68" i="15"/>
  <c r="H64" i="15"/>
  <c r="H90" i="15"/>
  <c r="C95" i="15"/>
  <c r="C99" i="15"/>
  <c r="H82" i="15"/>
  <c r="C56" i="15"/>
  <c r="H61" i="15"/>
  <c r="H57" i="15"/>
  <c r="H53" i="15"/>
  <c r="H49" i="15"/>
  <c r="C81" i="15"/>
  <c r="C77" i="15"/>
  <c r="C73" i="15"/>
  <c r="C69" i="15"/>
  <c r="C65" i="15"/>
  <c r="C90" i="15"/>
  <c r="H94" i="15"/>
  <c r="H98" i="15"/>
  <c r="H102" i="15"/>
  <c r="H87" i="15"/>
  <c r="C87" i="15"/>
  <c r="H86" i="15"/>
  <c r="C86" i="15"/>
  <c r="H83" i="15"/>
  <c r="H85" i="15"/>
  <c r="C85" i="15"/>
  <c r="H84" i="15"/>
  <c r="H88" i="15"/>
  <c r="C84" i="15"/>
  <c r="C88" i="15"/>
  <c r="H48" i="15"/>
  <c r="C48" i="15"/>
  <c r="H47" i="15"/>
  <c r="C47" i="15"/>
  <c r="H46" i="15"/>
  <c r="C46" i="15"/>
  <c r="H45" i="15"/>
  <c r="C45" i="15"/>
  <c r="AR29" i="1"/>
  <c r="C93" i="15" l="1"/>
  <c r="C83" i="15"/>
  <c r="C63" i="15"/>
  <c r="G43" i="15"/>
  <c r="AC10" i="1" l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L47" i="1"/>
  <c r="AH49" i="1" s="1"/>
  <c r="L10" i="1"/>
  <c r="L115" i="15" s="1"/>
  <c r="L11" i="1"/>
  <c r="L116" i="15" s="1"/>
  <c r="L12" i="1"/>
  <c r="L117" i="15" s="1"/>
  <c r="L13" i="1"/>
  <c r="AQ18" i="1" s="1"/>
  <c r="L14" i="1"/>
  <c r="AQ20" i="1" s="1"/>
  <c r="L15" i="1"/>
  <c r="AH15" i="1" s="1"/>
  <c r="L16" i="1"/>
  <c r="AH16" i="1" s="1"/>
  <c r="L17" i="1"/>
  <c r="AH17" i="1" s="1"/>
  <c r="L18" i="1"/>
  <c r="AH18" i="1" s="1"/>
  <c r="L19" i="1"/>
  <c r="AH19" i="1" s="1"/>
  <c r="L20" i="1"/>
  <c r="AH20" i="1" s="1"/>
  <c r="L21" i="1"/>
  <c r="AH21" i="1" s="1"/>
  <c r="L22" i="1"/>
  <c r="AH22" i="1" s="1"/>
  <c r="L23" i="1"/>
  <c r="L24" i="1"/>
  <c r="L25" i="1"/>
  <c r="L26" i="1"/>
  <c r="L27" i="1"/>
  <c r="AQ17" i="1" s="1"/>
  <c r="L28" i="1"/>
  <c r="AQ19" i="1" s="1"/>
  <c r="L29" i="1"/>
  <c r="AH31" i="1" s="1"/>
  <c r="L30" i="1"/>
  <c r="L31" i="1"/>
  <c r="L32" i="1"/>
  <c r="L33" i="1"/>
  <c r="L34" i="1"/>
  <c r="L35" i="1"/>
  <c r="L36" i="1"/>
  <c r="AH38" i="1" s="1"/>
  <c r="L37" i="1"/>
  <c r="AH39" i="1" s="1"/>
  <c r="L38" i="1"/>
  <c r="AH40" i="1" s="1"/>
  <c r="L39" i="1"/>
  <c r="AH41" i="1" s="1"/>
  <c r="L40" i="1"/>
  <c r="AH42" i="1" s="1"/>
  <c r="L41" i="1"/>
  <c r="AH43" i="1" s="1"/>
  <c r="L42" i="1"/>
  <c r="AH44" i="1" s="1"/>
  <c r="L43" i="1"/>
  <c r="AH45" i="1" s="1"/>
  <c r="L44" i="1"/>
  <c r="AH46" i="1" s="1"/>
  <c r="L45" i="1"/>
  <c r="AH47" i="1" s="1"/>
  <c r="L46" i="1"/>
  <c r="AH48" i="1" s="1"/>
  <c r="L48" i="1"/>
  <c r="AH50" i="1" s="1"/>
  <c r="AH32" i="1" l="1"/>
  <c r="E23" i="15" s="1"/>
  <c r="BA24" i="1"/>
  <c r="AH14" i="1"/>
  <c r="BF14" i="1"/>
  <c r="AH28" i="1"/>
  <c r="E21" i="15" s="1"/>
  <c r="BA14" i="1"/>
  <c r="L105" i="15" s="1"/>
  <c r="Q9" i="1"/>
  <c r="E43" i="15" s="1"/>
  <c r="AH36" i="1"/>
  <c r="E27" i="15" s="1"/>
  <c r="BA28" i="1"/>
  <c r="K106" i="15" s="1"/>
  <c r="AH26" i="1"/>
  <c r="AQ15" i="1"/>
  <c r="E86" i="15" s="1"/>
  <c r="BA12" i="1"/>
  <c r="J105" i="15" s="1"/>
  <c r="BF10" i="1"/>
  <c r="H108" i="15" s="1"/>
  <c r="AQ12" i="1"/>
  <c r="F84" i="15" s="1"/>
  <c r="BF11" i="1"/>
  <c r="I108" i="15" s="1"/>
  <c r="AQ14" i="1"/>
  <c r="F85" i="15" s="1"/>
  <c r="AH35" i="1"/>
  <c r="E26" i="15" s="1"/>
  <c r="BA27" i="1"/>
  <c r="J106" i="15" s="1"/>
  <c r="AH12" i="1"/>
  <c r="E5" i="15" s="1"/>
  <c r="AQ16" i="1"/>
  <c r="F86" i="15" s="1"/>
  <c r="BF12" i="1"/>
  <c r="J108" i="15" s="1"/>
  <c r="AH27" i="1"/>
  <c r="E20" i="15" s="1"/>
  <c r="BA13" i="1"/>
  <c r="K105" i="15" s="1"/>
  <c r="AH13" i="1"/>
  <c r="E6" i="15" s="1"/>
  <c r="BF13" i="1"/>
  <c r="AH37" i="1"/>
  <c r="BA29" i="1"/>
  <c r="L106" i="15" s="1"/>
  <c r="AH25" i="1"/>
  <c r="E18" i="15" s="1"/>
  <c r="BA11" i="1"/>
  <c r="I105" i="15" s="1"/>
  <c r="AQ13" i="1"/>
  <c r="E85" i="15" s="1"/>
  <c r="AH34" i="1"/>
  <c r="E25" i="15" s="1"/>
  <c r="BA26" i="1"/>
  <c r="I106" i="15" s="1"/>
  <c r="AH24" i="1"/>
  <c r="E17" i="15" s="1"/>
  <c r="BA10" i="1"/>
  <c r="H105" i="15" s="1"/>
  <c r="AH33" i="1"/>
  <c r="E24" i="15" s="1"/>
  <c r="BA25" i="1"/>
  <c r="H106" i="15" s="1"/>
  <c r="AH23" i="1"/>
  <c r="E16" i="15" s="1"/>
  <c r="BA9" i="1"/>
  <c r="G105" i="15" s="1"/>
  <c r="AQ9" i="1"/>
  <c r="E83" i="15" s="1"/>
  <c r="AH9" i="1"/>
  <c r="E2" i="15" s="1"/>
  <c r="AH10" i="1"/>
  <c r="E3" i="15" s="1"/>
  <c r="AQ10" i="1"/>
  <c r="F83" i="15" s="1"/>
  <c r="AH11" i="1"/>
  <c r="E4" i="15" s="1"/>
  <c r="AQ11" i="1"/>
  <c r="E84" i="15" s="1"/>
  <c r="X16" i="1"/>
  <c r="F66" i="15" s="1"/>
  <c r="Q16" i="1"/>
  <c r="F46" i="15" s="1"/>
  <c r="X39" i="1"/>
  <c r="E78" i="15" s="1"/>
  <c r="Q39" i="1"/>
  <c r="E58" i="15" s="1"/>
  <c r="X46" i="1"/>
  <c r="F81" i="15" s="1"/>
  <c r="Q46" i="1"/>
  <c r="F61" i="15" s="1"/>
  <c r="Q22" i="1"/>
  <c r="F49" i="15" s="1"/>
  <c r="X22" i="1"/>
  <c r="F69" i="15" s="1"/>
  <c r="X14" i="1"/>
  <c r="F65" i="15" s="1"/>
  <c r="Q14" i="1"/>
  <c r="F45" i="15" s="1"/>
  <c r="X40" i="1"/>
  <c r="F78" i="15" s="1"/>
  <c r="Q40" i="1"/>
  <c r="F58" i="15" s="1"/>
  <c r="Q23" i="1"/>
  <c r="E50" i="15" s="1"/>
  <c r="X23" i="1"/>
  <c r="E70" i="15" s="1"/>
  <c r="X37" i="1"/>
  <c r="E77" i="15" s="1"/>
  <c r="Q37" i="1"/>
  <c r="X21" i="1"/>
  <c r="E69" i="15" s="1"/>
  <c r="Q21" i="1"/>
  <c r="E49" i="15" s="1"/>
  <c r="X24" i="1"/>
  <c r="F70" i="15" s="1"/>
  <c r="Q24" i="1"/>
  <c r="F50" i="15" s="1"/>
  <c r="X31" i="1"/>
  <c r="E74" i="15" s="1"/>
  <c r="Q31" i="1"/>
  <c r="E54" i="15" s="1"/>
  <c r="X38" i="1"/>
  <c r="F77" i="15" s="1"/>
  <c r="Q38" i="1"/>
  <c r="F57" i="15" s="1"/>
  <c r="X29" i="1"/>
  <c r="E73" i="15" s="1"/>
  <c r="Q29" i="1"/>
  <c r="E53" i="15" s="1"/>
  <c r="X13" i="1"/>
  <c r="E65" i="15" s="1"/>
  <c r="Q13" i="1"/>
  <c r="E45" i="15" s="1"/>
  <c r="X44" i="1"/>
  <c r="F80" i="15" s="1"/>
  <c r="Q44" i="1"/>
  <c r="X36" i="1"/>
  <c r="F76" i="15" s="1"/>
  <c r="Q36" i="1"/>
  <c r="F56" i="15" s="1"/>
  <c r="Q28" i="1"/>
  <c r="F52" i="15" s="1"/>
  <c r="X28" i="1"/>
  <c r="F72" i="15" s="1"/>
  <c r="X20" i="1"/>
  <c r="F68" i="15" s="1"/>
  <c r="Q20" i="1"/>
  <c r="F48" i="15" s="1"/>
  <c r="X12" i="1"/>
  <c r="F64" i="15" s="1"/>
  <c r="Q12" i="1"/>
  <c r="F44" i="15" s="1"/>
  <c r="X48" i="1"/>
  <c r="F82" i="15" s="1"/>
  <c r="Q48" i="1"/>
  <c r="F62" i="15" s="1"/>
  <c r="Q30" i="1"/>
  <c r="F53" i="15" s="1"/>
  <c r="X30" i="1"/>
  <c r="F73" i="15" s="1"/>
  <c r="X35" i="1"/>
  <c r="E76" i="15" s="1"/>
  <c r="Q35" i="1"/>
  <c r="E56" i="15" s="1"/>
  <c r="Q11" i="1"/>
  <c r="E44" i="15" s="1"/>
  <c r="X11" i="1"/>
  <c r="E64" i="15" s="1"/>
  <c r="X32" i="1"/>
  <c r="F74" i="15" s="1"/>
  <c r="Q32" i="1"/>
  <c r="F54" i="15" s="1"/>
  <c r="Q15" i="1"/>
  <c r="E46" i="15" s="1"/>
  <c r="X15" i="1"/>
  <c r="E66" i="15" s="1"/>
  <c r="Q45" i="1"/>
  <c r="E61" i="15" s="1"/>
  <c r="X45" i="1"/>
  <c r="E81" i="15" s="1"/>
  <c r="Q43" i="1"/>
  <c r="E60" i="15" s="1"/>
  <c r="X43" i="1"/>
  <c r="E80" i="15" s="1"/>
  <c r="X27" i="1"/>
  <c r="E72" i="15" s="1"/>
  <c r="Q27" i="1"/>
  <c r="E52" i="15" s="1"/>
  <c r="Q19" i="1"/>
  <c r="E48" i="15" s="1"/>
  <c r="X19" i="1"/>
  <c r="E68" i="15" s="1"/>
  <c r="X18" i="1"/>
  <c r="F67" i="15" s="1"/>
  <c r="Q18" i="1"/>
  <c r="F47" i="15" s="1"/>
  <c r="X42" i="1"/>
  <c r="F79" i="15" s="1"/>
  <c r="Q42" i="1"/>
  <c r="F59" i="15" s="1"/>
  <c r="X34" i="1"/>
  <c r="F75" i="15" s="1"/>
  <c r="Q34" i="1"/>
  <c r="Q26" i="1"/>
  <c r="F51" i="15" s="1"/>
  <c r="X26" i="1"/>
  <c r="F71" i="15" s="1"/>
  <c r="X10" i="1"/>
  <c r="F63" i="15" s="1"/>
  <c r="Q10" i="1"/>
  <c r="F43" i="15" s="1"/>
  <c r="Q41" i="1"/>
  <c r="E59" i="15" s="1"/>
  <c r="X41" i="1"/>
  <c r="E79" i="15" s="1"/>
  <c r="X33" i="1"/>
  <c r="E75" i="15" s="1"/>
  <c r="Q33" i="1"/>
  <c r="E55" i="15" s="1"/>
  <c r="Q25" i="1"/>
  <c r="E51" i="15" s="1"/>
  <c r="X25" i="1"/>
  <c r="E71" i="15" s="1"/>
  <c r="X17" i="1"/>
  <c r="E67" i="15" s="1"/>
  <c r="Q17" i="1"/>
  <c r="E47" i="15" s="1"/>
  <c r="Q47" i="1"/>
  <c r="E62" i="15" s="1"/>
  <c r="X47" i="1"/>
  <c r="E82" i="15" s="1"/>
  <c r="BR40" i="1"/>
  <c r="AS159" i="15" s="1"/>
  <c r="H110" i="15"/>
  <c r="H107" i="15"/>
  <c r="H109" i="15"/>
  <c r="I107" i="15"/>
  <c r="I110" i="15"/>
  <c r="I109" i="15"/>
  <c r="J107" i="15"/>
  <c r="J110" i="15"/>
  <c r="J109" i="15"/>
  <c r="K109" i="15"/>
  <c r="K108" i="15"/>
  <c r="K107" i="15"/>
  <c r="K110" i="15"/>
  <c r="L110" i="15"/>
  <c r="L107" i="15"/>
  <c r="L109" i="15"/>
  <c r="L108" i="15"/>
  <c r="M107" i="15"/>
  <c r="M110" i="15"/>
  <c r="M109" i="15"/>
  <c r="M106" i="15"/>
  <c r="M105" i="15"/>
  <c r="M108" i="15"/>
  <c r="G107" i="15"/>
  <c r="G110" i="15"/>
  <c r="G109" i="15"/>
  <c r="G106" i="15"/>
  <c r="F100" i="15"/>
  <c r="E37" i="15"/>
  <c r="F96" i="15"/>
  <c r="E29" i="15"/>
  <c r="F92" i="15"/>
  <c r="F90" i="15"/>
  <c r="E9" i="15"/>
  <c r="E101" i="15"/>
  <c r="E38" i="15"/>
  <c r="E99" i="15"/>
  <c r="E34" i="15"/>
  <c r="E97" i="15"/>
  <c r="E30" i="15"/>
  <c r="E95" i="15"/>
  <c r="E22" i="15"/>
  <c r="E91" i="15"/>
  <c r="E89" i="15"/>
  <c r="E14" i="15"/>
  <c r="E87" i="15"/>
  <c r="E10" i="15"/>
  <c r="F102" i="15"/>
  <c r="E40" i="15"/>
  <c r="E39" i="15"/>
  <c r="F99" i="15"/>
  <c r="E35" i="15"/>
  <c r="F97" i="15"/>
  <c r="E31" i="15"/>
  <c r="F95" i="15"/>
  <c r="F93" i="15"/>
  <c r="F91" i="15"/>
  <c r="E19" i="15"/>
  <c r="F89" i="15"/>
  <c r="E15" i="15"/>
  <c r="F87" i="15"/>
  <c r="E11" i="15"/>
  <c r="E7" i="15"/>
  <c r="E41" i="15"/>
  <c r="E100" i="15"/>
  <c r="E36" i="15"/>
  <c r="E98" i="15"/>
  <c r="E32" i="15"/>
  <c r="E96" i="15"/>
  <c r="E28" i="15"/>
  <c r="E94" i="15"/>
  <c r="E92" i="15"/>
  <c r="E90" i="15"/>
  <c r="E88" i="15"/>
  <c r="E12" i="15"/>
  <c r="E8" i="15"/>
  <c r="F98" i="15"/>
  <c r="E33" i="15"/>
  <c r="F94" i="15"/>
  <c r="F88" i="15"/>
  <c r="E13" i="15"/>
  <c r="E93" i="15"/>
  <c r="E63" i="15"/>
  <c r="BR43" i="1" l="1"/>
  <c r="AV159" i="15" s="1"/>
  <c r="F55" i="15"/>
  <c r="E57" i="15"/>
  <c r="F60" i="15"/>
  <c r="E102" i="15"/>
  <c r="F101" i="15"/>
  <c r="BV9" i="1" l="1"/>
</calcChain>
</file>

<file path=xl/sharedStrings.xml><?xml version="1.0" encoding="utf-8"?>
<sst xmlns="http://schemas.openxmlformats.org/spreadsheetml/2006/main" count="338" uniqueCount="215">
  <si>
    <t>性別</t>
    <rPh sb="0" eb="2">
      <t>セイベツ</t>
    </rPh>
    <phoneticPr fontId="2"/>
  </si>
  <si>
    <t>男</t>
    <rPh sb="0" eb="1">
      <t>オトコ</t>
    </rPh>
    <phoneticPr fontId="2"/>
  </si>
  <si>
    <t>山田</t>
    <rPh sb="0" eb="2">
      <t>ヤマダ</t>
    </rPh>
    <phoneticPr fontId="2"/>
  </si>
  <si>
    <t>太朗</t>
    <phoneticPr fontId="1"/>
  </si>
  <si>
    <t>たろう</t>
    <phoneticPr fontId="2"/>
  </si>
  <si>
    <t>やまだ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</si>
  <si>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</si>
  <si>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</si>
  <si>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団体名</t>
    <rPh sb="0" eb="3">
      <t>ダンタイメイ</t>
    </rPh>
    <phoneticPr fontId="1"/>
  </si>
  <si>
    <t>姓(ふり)</t>
    <rPh sb="0" eb="1">
      <t>セイ</t>
    </rPh>
    <phoneticPr fontId="1"/>
  </si>
  <si>
    <t>名(ふり)</t>
    <rPh sb="0" eb="1">
      <t>メイ</t>
    </rPh>
    <phoneticPr fontId="1"/>
  </si>
  <si>
    <t>姓　　名</t>
    <rPh sb="0" eb="1">
      <t>セイ</t>
    </rPh>
    <rPh sb="3" eb="4">
      <t>ナ</t>
    </rPh>
    <phoneticPr fontId="1"/>
  </si>
  <si>
    <t>(例)</t>
    <rPh sb="1" eb="2">
      <t>レイ</t>
    </rPh>
    <phoneticPr fontId="2"/>
  </si>
  <si>
    <t>読込選手名１＿団体名１</t>
  </si>
  <si>
    <t>読込選手名２団体名２</t>
  </si>
  <si>
    <t>ランク</t>
  </si>
  <si>
    <t>selectclub</t>
  </si>
  <si>
    <t>複ペアー</t>
    <rPh sb="0" eb="1">
      <t>フク</t>
    </rPh>
    <phoneticPr fontId="14"/>
  </si>
  <si>
    <t>読込種目略称</t>
    <rPh sb="0" eb="2">
      <t>ヨミコミ</t>
    </rPh>
    <rPh sb="2" eb="4">
      <t>シュモク</t>
    </rPh>
    <rPh sb="4" eb="6">
      <t>リャクショウ</t>
    </rPh>
    <phoneticPr fontId="1"/>
  </si>
  <si>
    <t>種目</t>
    <rPh sb="0" eb="2">
      <t>シュモク</t>
    </rPh>
    <phoneticPr fontId="1"/>
  </si>
  <si>
    <t>申込数</t>
    <rPh sb="0" eb="3">
      <t>モウシコミスウ</t>
    </rPh>
    <phoneticPr fontId="1"/>
  </si>
  <si>
    <t>参加料</t>
    <rPh sb="0" eb="3">
      <t>サンカリョウ</t>
    </rPh>
    <phoneticPr fontId="1"/>
  </si>
  <si>
    <t>申込者</t>
  </si>
  <si>
    <t>団体名</t>
    <rPh sb="0" eb="3">
      <t>ダンタイメイ</t>
    </rPh>
    <phoneticPr fontId="1"/>
  </si>
  <si>
    <t>携帯</t>
    <rPh sb="0" eb="2">
      <t>ケイタイ</t>
    </rPh>
    <phoneticPr fontId="1"/>
  </si>
  <si>
    <t>no1</t>
    <phoneticPr fontId="1"/>
  </si>
  <si>
    <t>no2</t>
    <phoneticPr fontId="1"/>
  </si>
  <si>
    <t>読込選手１団体名</t>
    <rPh sb="2" eb="4">
      <t>センシュ</t>
    </rPh>
    <phoneticPr fontId="1"/>
  </si>
  <si>
    <t>申込団体</t>
    <rPh sb="0" eb="2">
      <t>モウシコミ</t>
    </rPh>
    <rPh sb="2" eb="4">
      <t>ダンタイ</t>
    </rPh>
    <phoneticPr fontId="1"/>
  </si>
  <si>
    <t>ダブルス</t>
    <phoneticPr fontId="1"/>
  </si>
  <si>
    <t>姓名</t>
  </si>
  <si>
    <t>姓名ふりがな</t>
  </si>
  <si>
    <t>申込フラグ</t>
    <rPh sb="0" eb="2">
      <t>モウシコミ</t>
    </rPh>
    <phoneticPr fontId="1"/>
  </si>
  <si>
    <t>申込団体</t>
    <rPh sb="0" eb="2">
      <t>モウシコミ</t>
    </rPh>
    <rPh sb="2" eb="4">
      <t>ダンタイ</t>
    </rPh>
    <phoneticPr fontId="1"/>
  </si>
  <si>
    <t>単</t>
    <rPh sb="0" eb="1">
      <t>タン</t>
    </rPh>
    <phoneticPr fontId="1"/>
  </si>
  <si>
    <t>個人データ</t>
    <rPh sb="0" eb="2">
      <t>コジン</t>
    </rPh>
    <phoneticPr fontId="1"/>
  </si>
  <si>
    <t>氏名１</t>
    <rPh sb="0" eb="2">
      <t>シメイ</t>
    </rPh>
    <phoneticPr fontId="1"/>
  </si>
  <si>
    <t>氏名２</t>
    <rPh sb="0" eb="2">
      <t>シメイ</t>
    </rPh>
    <phoneticPr fontId="1"/>
  </si>
  <si>
    <t>ふり１</t>
    <phoneticPr fontId="1"/>
  </si>
  <si>
    <t>ふり２</t>
  </si>
  <si>
    <t>申込団体名</t>
    <rPh sb="0" eb="2">
      <t>モウシコミ</t>
    </rPh>
    <phoneticPr fontId="1"/>
  </si>
  <si>
    <t>団体名</t>
    <rPh sb="0" eb="3">
      <t>ダンタイメイ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</si>
  <si>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</si>
  <si>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</si>
  <si>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種目
選択</t>
    <rPh sb="0" eb="2">
      <t>シュモク</t>
    </rPh>
    <rPh sb="3" eb="5">
      <t>センタク</t>
    </rPh>
    <phoneticPr fontId="1"/>
  </si>
  <si>
    <t>女子</t>
    <rPh sb="0" eb="2">
      <t>ジョシ</t>
    </rPh>
    <phoneticPr fontId="1"/>
  </si>
  <si>
    <t>男子</t>
    <rPh sb="0" eb="2">
      <t>ダンシ</t>
    </rPh>
    <phoneticPr fontId="1"/>
  </si>
  <si>
    <t>混合</t>
    <rPh sb="0" eb="2">
      <t>コンゴウ</t>
    </rPh>
    <phoneticPr fontId="1"/>
  </si>
  <si>
    <t>団体名</t>
    <rPh sb="0" eb="2">
      <t>ダンタイ</t>
    </rPh>
    <rPh sb="2" eb="3">
      <t>メイ</t>
    </rPh>
    <phoneticPr fontId="1"/>
  </si>
  <si>
    <t>男子が上</t>
    <rPh sb="0" eb="2">
      <t>ダンシ</t>
    </rPh>
    <rPh sb="3" eb="4">
      <t>ウエ</t>
    </rPh>
    <phoneticPr fontId="1"/>
  </si>
  <si>
    <t>女子が下</t>
    <rPh sb="0" eb="2">
      <t>ジョシ</t>
    </rPh>
    <rPh sb="3" eb="4">
      <t>シタ</t>
    </rPh>
    <phoneticPr fontId="1"/>
  </si>
  <si>
    <t>申し込み団体</t>
    <rPh sb="0" eb="1">
      <t>モウ</t>
    </rPh>
    <rPh sb="2" eb="3">
      <t>コ</t>
    </rPh>
    <rPh sb="4" eb="6">
      <t>ダンタイ</t>
    </rPh>
    <phoneticPr fontId="1"/>
  </si>
  <si>
    <t>申込者</t>
    <rPh sb="0" eb="3">
      <t>モウシコミシャ</t>
    </rPh>
    <phoneticPr fontId="1"/>
  </si>
  <si>
    <t>携帯番号</t>
    <rPh sb="0" eb="2">
      <t>ケイタイ</t>
    </rPh>
    <rPh sb="2" eb="4">
      <t>バンゴウ</t>
    </rPh>
    <phoneticPr fontId="1"/>
  </si>
  <si>
    <t>領収書の有無</t>
    <rPh sb="0" eb="3">
      <t>リョウシュウショ</t>
    </rPh>
    <rPh sb="4" eb="6">
      <t>ユウム</t>
    </rPh>
    <phoneticPr fontId="1"/>
  </si>
  <si>
    <t>　クラブ内(他のチームも含む)選手登録</t>
    <rPh sb="4" eb="5">
      <t>ナイ</t>
    </rPh>
    <rPh sb="6" eb="7">
      <t>タ</t>
    </rPh>
    <rPh sb="12" eb="13">
      <t>フク</t>
    </rPh>
    <rPh sb="15" eb="17">
      <t>センシュ</t>
    </rPh>
    <rPh sb="17" eb="19">
      <t>トウロク</t>
    </rPh>
    <phoneticPr fontId="1"/>
  </si>
  <si>
    <t>登録済クラブ</t>
    <rPh sb="0" eb="2">
      <t>トウロク</t>
    </rPh>
    <rPh sb="2" eb="3">
      <t>スミ</t>
    </rPh>
    <phoneticPr fontId="1"/>
  </si>
  <si>
    <t>登録済クラブ団体名</t>
    <rPh sb="0" eb="2">
      <t>トウロク</t>
    </rPh>
    <rPh sb="2" eb="3">
      <t>スミ</t>
    </rPh>
    <rPh sb="6" eb="8">
      <t>ダンタイ</t>
    </rPh>
    <rPh sb="8" eb="9">
      <t>メイ</t>
    </rPh>
    <phoneticPr fontId="1"/>
  </si>
  <si>
    <t>選手
番号</t>
    <rPh sb="0" eb="2">
      <t>センシュ</t>
    </rPh>
    <rPh sb="3" eb="5">
      <t>バンゴウ</t>
    </rPh>
    <phoneticPr fontId="1"/>
  </si>
  <si>
    <t>選手番号に姓名の番号を入力</t>
    <rPh sb="5" eb="7">
      <t>セイメイ</t>
    </rPh>
    <rPh sb="8" eb="10">
      <t>バンゴウ</t>
    </rPh>
    <rPh sb="11" eb="13">
      <t>ニュウリョク</t>
    </rPh>
    <phoneticPr fontId="1"/>
  </si>
  <si>
    <t>男子・女子　複　申込書　（個人戦）</t>
    <rPh sb="0" eb="2">
      <t>ダンシ</t>
    </rPh>
    <rPh sb="3" eb="5">
      <t>ジョシ</t>
    </rPh>
    <phoneticPr fontId="1"/>
  </si>
  <si>
    <t>男子・女子単　Ι　混合複　申込書　（個人戦）</t>
    <rPh sb="0" eb="2">
      <t>ダンシ</t>
    </rPh>
    <rPh sb="3" eb="5">
      <t>ジョシ</t>
    </rPh>
    <rPh sb="9" eb="12">
      <t>コンゴウフク</t>
    </rPh>
    <phoneticPr fontId="1"/>
  </si>
  <si>
    <t>男子団体戦申込</t>
    <rPh sb="0" eb="2">
      <t>ダンシ</t>
    </rPh>
    <phoneticPr fontId="1"/>
  </si>
  <si>
    <t>女子団体戦申込</t>
    <rPh sb="0" eb="2">
      <t>ジョシ</t>
    </rPh>
    <phoneticPr fontId="1"/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</si>
  <si>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</si>
  <si>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</si>
  <si>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</si>
  <si>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</si>
  <si>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選手５</t>
    <rPh sb="0" eb="2">
      <t>センシュ</t>
    </rPh>
    <phoneticPr fontId="1"/>
  </si>
  <si>
    <t>選手６</t>
    <rPh sb="0" eb="2">
      <t>センシュ</t>
    </rPh>
    <phoneticPr fontId="1"/>
  </si>
  <si>
    <t>選手７</t>
    <rPh sb="0" eb="2">
      <t>センシュ</t>
    </rPh>
    <phoneticPr fontId="1"/>
  </si>
  <si>
    <t>選手８</t>
    <rPh sb="0" eb="2">
      <t>センシュ</t>
    </rPh>
    <phoneticPr fontId="1"/>
  </si>
  <si>
    <t>参加集計団体戦</t>
    <rPh sb="4" eb="6">
      <t>ダンタイ</t>
    </rPh>
    <rPh sb="6" eb="7">
      <t>セン</t>
    </rPh>
    <phoneticPr fontId="1"/>
  </si>
  <si>
    <t>参加集計個人戦</t>
    <rPh sb="4" eb="7">
      <t>コジンセン</t>
    </rPh>
    <phoneticPr fontId="1"/>
  </si>
  <si>
    <t>団体戦</t>
    <rPh sb="0" eb="3">
      <t>ダンタイセン</t>
    </rPh>
    <phoneticPr fontId="1"/>
  </si>
  <si>
    <t>略称</t>
    <rPh sb="0" eb="2">
      <t>リャクショウ</t>
    </rPh>
    <phoneticPr fontId="1"/>
  </si>
  <si>
    <t>団体名</t>
    <rPh sb="0" eb="2">
      <t>ダンタイ</t>
    </rPh>
    <rPh sb="2" eb="3">
      <t>メイ</t>
    </rPh>
    <phoneticPr fontId="34"/>
  </si>
  <si>
    <t>属性</t>
    <rPh sb="0" eb="2">
      <t>ゾクセイ</t>
    </rPh>
    <phoneticPr fontId="34"/>
  </si>
  <si>
    <t>大会名選択⇒</t>
    <rPh sb="0" eb="2">
      <t>タイカイ</t>
    </rPh>
    <rPh sb="3" eb="5">
      <t>センタク</t>
    </rPh>
    <phoneticPr fontId="1"/>
  </si>
  <si>
    <t>下記に申込作成要領があります。</t>
    <rPh sb="0" eb="2">
      <t>カキ</t>
    </rPh>
    <rPh sb="3" eb="5">
      <t>モウシコミ</t>
    </rPh>
    <rPh sb="5" eb="7">
      <t>サクセイ</t>
    </rPh>
    <rPh sb="7" eb="9">
      <t>ヨウリョウ</t>
    </rPh>
    <phoneticPr fontId="1"/>
  </si>
  <si>
    <t>MDA</t>
    <phoneticPr fontId="1"/>
  </si>
  <si>
    <t>MDB</t>
    <phoneticPr fontId="1"/>
  </si>
  <si>
    <t>選手番号に
姓名の選手番号を入力</t>
    <rPh sb="0" eb="2">
      <t>センシュ</t>
    </rPh>
    <rPh sb="9" eb="11">
      <t>センシュ</t>
    </rPh>
    <phoneticPr fontId="1"/>
  </si>
  <si>
    <t>選手番号に
姓名の選手番号を入力</t>
    <rPh sb="0" eb="2">
      <t>センシュ</t>
    </rPh>
    <phoneticPr fontId="1"/>
  </si>
  <si>
    <t>選手番号に
姓名の選手番号を入力</t>
    <phoneticPr fontId="1"/>
  </si>
  <si>
    <t>Ver</t>
    <phoneticPr fontId="1"/>
  </si>
  <si>
    <t>直接各セルに手入力お願いいたします。
既存のファイルがあればコピーして形式を選択して貼り付け（値）</t>
    <rPh sb="0" eb="2">
      <t>チョクセツ</t>
    </rPh>
    <rPh sb="2" eb="3">
      <t>カク</t>
    </rPh>
    <rPh sb="6" eb="7">
      <t>テ</t>
    </rPh>
    <rPh sb="7" eb="9">
      <t>ニュウリョク</t>
    </rPh>
    <rPh sb="10" eb="11">
      <t>ネガ</t>
    </rPh>
    <rPh sb="35" eb="37">
      <t>ケイシキ</t>
    </rPh>
    <rPh sb="38" eb="40">
      <t>センタク</t>
    </rPh>
    <rPh sb="42" eb="43">
      <t>ハ</t>
    </rPh>
    <rPh sb="44" eb="45">
      <t>ツ</t>
    </rPh>
    <rPh sb="47" eb="48">
      <t>アタイ</t>
    </rPh>
    <phoneticPr fontId="1"/>
  </si>
  <si>
    <t xml:space="preserve">選択して下さい </t>
  </si>
  <si>
    <t xml:space="preserve">選択してください </t>
  </si>
  <si>
    <t>他のチームの時
のみ番号入力</t>
    <rPh sb="0" eb="1">
      <t>タ</t>
    </rPh>
    <rPh sb="6" eb="7">
      <t>トキ</t>
    </rPh>
    <rPh sb="10" eb="12">
      <t>バンゴウ</t>
    </rPh>
    <rPh sb="12" eb="14">
      <t>ニュウリョク</t>
    </rPh>
    <phoneticPr fontId="1"/>
  </si>
  <si>
    <r>
      <rPr>
        <sz val="12"/>
        <rFont val="ＭＳ Ｐゴシック"/>
        <family val="3"/>
        <charset val="128"/>
      </rPr>
      <t>下の団体リストから選択</t>
    </r>
    <r>
      <rPr>
        <sz val="11"/>
        <rFont val="ＭＳ Ｐゴシック"/>
        <family val="3"/>
        <charset val="128"/>
      </rPr>
      <t xml:space="preserve">
</t>
    </r>
    <r>
      <rPr>
        <b/>
        <sz val="10"/>
        <color rgb="FFFF0000"/>
        <rFont val="ＭＳ Ｐゴシック"/>
        <family val="3"/>
        <charset val="128"/>
      </rPr>
      <t>（姓を入力すると団体名が表示）</t>
    </r>
    <r>
      <rPr>
        <sz val="11"/>
        <rFont val="ＭＳ Ｐゴシック"/>
        <family val="3"/>
        <charset val="128"/>
      </rPr>
      <t xml:space="preserve">
他のチーム　→　番号入力
</t>
    </r>
    <r>
      <rPr>
        <sz val="11"/>
        <color rgb="FFFF0000"/>
        <rFont val="ＭＳ Ｐゴシック"/>
        <family val="3"/>
        <charset val="128"/>
      </rPr>
      <t>自分のチーム</t>
    </r>
    <r>
      <rPr>
        <sz val="11"/>
        <rFont val="ＭＳ Ｐゴシック"/>
        <family val="3"/>
        <charset val="128"/>
      </rPr>
      <t>　→　</t>
    </r>
    <r>
      <rPr>
        <sz val="11"/>
        <color rgb="FFFF0000"/>
        <rFont val="ＭＳ Ｐゴシック"/>
        <family val="3"/>
        <charset val="128"/>
      </rPr>
      <t>空白</t>
    </r>
    <r>
      <rPr>
        <sz val="11"/>
        <rFont val="ＭＳ Ｐゴシック"/>
        <family val="3"/>
        <charset val="128"/>
      </rPr>
      <t xml:space="preserve">
　　　　　　</t>
    </r>
    <r>
      <rPr>
        <b/>
        <sz val="11"/>
        <color rgb="FFFF0000"/>
        <rFont val="ＭＳ Ｐゴシック"/>
        <family val="3"/>
        <charset val="128"/>
      </rPr>
      <t>↓</t>
    </r>
    <rPh sb="0" eb="1">
      <t>シタ</t>
    </rPh>
    <rPh sb="2" eb="4">
      <t>ダンタイ</t>
    </rPh>
    <rPh sb="9" eb="11">
      <t>センタク</t>
    </rPh>
    <rPh sb="13" eb="14">
      <t>セイ</t>
    </rPh>
    <rPh sb="15" eb="17">
      <t>ニュウリョク</t>
    </rPh>
    <rPh sb="20" eb="23">
      <t>ダンタイメイ</t>
    </rPh>
    <rPh sb="24" eb="26">
      <t>ヒョウジ</t>
    </rPh>
    <rPh sb="28" eb="29">
      <t>タ</t>
    </rPh>
    <rPh sb="36" eb="38">
      <t>バンゴウ</t>
    </rPh>
    <rPh sb="38" eb="40">
      <t>ニュウリョク</t>
    </rPh>
    <rPh sb="41" eb="43">
      <t>ジブン</t>
    </rPh>
    <rPh sb="50" eb="52">
      <t>クウハク</t>
    </rPh>
    <phoneticPr fontId="1"/>
  </si>
  <si>
    <t>入力用のビデオがありますのでHPから見てください</t>
    <rPh sb="0" eb="3">
      <t>ニュウリョクヨウ</t>
    </rPh>
    <rPh sb="18" eb="19">
      <t>ミ</t>
    </rPh>
    <phoneticPr fontId="1"/>
  </si>
  <si>
    <r>
      <t>登録する場合下記の団体とダブらない名前を作成してください。なるべく</t>
    </r>
    <r>
      <rPr>
        <sz val="14"/>
        <color rgb="FFFF0000"/>
        <rFont val="ＭＳ Ｐゴシック"/>
        <family val="3"/>
        <charset val="128"/>
      </rPr>
      <t>短くしてください</t>
    </r>
    <rPh sb="0" eb="2">
      <t>トウロク</t>
    </rPh>
    <rPh sb="4" eb="6">
      <t>バアイ</t>
    </rPh>
    <rPh sb="6" eb="8">
      <t>カキ</t>
    </rPh>
    <rPh sb="9" eb="11">
      <t>ダンタイ</t>
    </rPh>
    <rPh sb="17" eb="19">
      <t>ナマエ</t>
    </rPh>
    <rPh sb="20" eb="22">
      <t>サクセイ</t>
    </rPh>
    <rPh sb="33" eb="34">
      <t>ミジカ</t>
    </rPh>
    <phoneticPr fontId="1"/>
  </si>
  <si>
    <t>申込総数</t>
    <rPh sb="0" eb="2">
      <t>モウシコミ</t>
    </rPh>
    <rPh sb="2" eb="4">
      <t>ソウスウ</t>
    </rPh>
    <phoneticPr fontId="1"/>
  </si>
  <si>
    <t>チーム内順位</t>
    <rPh sb="3" eb="4">
      <t>ナイ</t>
    </rPh>
    <rPh sb="4" eb="6">
      <t>ジュンイ</t>
    </rPh>
    <phoneticPr fontId="1"/>
  </si>
  <si>
    <t>小中高</t>
    <rPh sb="0" eb="3">
      <t>ショウチュウコウ</t>
    </rPh>
    <phoneticPr fontId="1"/>
  </si>
  <si>
    <t>一般男子団体</t>
    <rPh sb="0" eb="2">
      <t>イッパン</t>
    </rPh>
    <rPh sb="2" eb="4">
      <t>ダンシ</t>
    </rPh>
    <rPh sb="4" eb="6">
      <t>ダンタイ</t>
    </rPh>
    <phoneticPr fontId="1"/>
  </si>
  <si>
    <t>一般女子団体</t>
    <rPh sb="0" eb="2">
      <t>イッパン</t>
    </rPh>
    <rPh sb="2" eb="4">
      <t>ジョシ</t>
    </rPh>
    <rPh sb="4" eb="6">
      <t>ダンタイ</t>
    </rPh>
    <phoneticPr fontId="1"/>
  </si>
  <si>
    <t>振込予定日</t>
    <rPh sb="0" eb="2">
      <t>フリコミ</t>
    </rPh>
    <rPh sb="2" eb="5">
      <t>ヨテイビ</t>
    </rPh>
    <phoneticPr fontId="1"/>
  </si>
  <si>
    <t>入力例　　4/1</t>
    <rPh sb="0" eb="2">
      <t>ニュウリョク</t>
    </rPh>
    <rPh sb="2" eb="3">
      <t>レイ</t>
    </rPh>
    <phoneticPr fontId="1"/>
  </si>
  <si>
    <t>個人戦参加料合計</t>
    <rPh sb="0" eb="3">
      <t>コジンセン</t>
    </rPh>
    <rPh sb="3" eb="5">
      <t>サンカ</t>
    </rPh>
    <rPh sb="5" eb="6">
      <t>リョウ</t>
    </rPh>
    <rPh sb="6" eb="8">
      <t>ゴウケイ</t>
    </rPh>
    <phoneticPr fontId="1"/>
  </si>
  <si>
    <t>団体戦参加合計</t>
    <rPh sb="0" eb="2">
      <t>ダンタイ</t>
    </rPh>
    <rPh sb="2" eb="3">
      <t>セン</t>
    </rPh>
    <rPh sb="3" eb="5">
      <t>サンカ</t>
    </rPh>
    <rPh sb="5" eb="7">
      <t>ゴウケイ</t>
    </rPh>
    <phoneticPr fontId="1"/>
  </si>
  <si>
    <t>参加費合計金額</t>
    <rPh sb="0" eb="3">
      <t>サンカヒ</t>
    </rPh>
    <rPh sb="3" eb="5">
      <t>ゴウケイ</t>
    </rPh>
    <rPh sb="5" eb="7">
      <t>キンガク</t>
    </rPh>
    <phoneticPr fontId="1"/>
  </si>
  <si>
    <t>小中高
選択</t>
    <rPh sb="0" eb="1">
      <t>ショウ</t>
    </rPh>
    <rPh sb="1" eb="2">
      <t>チュウ</t>
    </rPh>
    <rPh sb="2" eb="3">
      <t>コウ</t>
    </rPh>
    <rPh sb="4" eb="6">
      <t>センタク</t>
    </rPh>
    <phoneticPr fontId="1"/>
  </si>
  <si>
    <t>個人
　　　　　　　</t>
    <rPh sb="0" eb="2">
      <t>コジン</t>
    </rPh>
    <phoneticPr fontId="1"/>
  </si>
  <si>
    <t>試合単価が異なる場合数式を変更してください</t>
    <rPh sb="0" eb="4">
      <t>シアイタンカ</t>
    </rPh>
    <rPh sb="5" eb="6">
      <t>コト</t>
    </rPh>
    <rPh sb="8" eb="10">
      <t>バアイ</t>
    </rPh>
    <rPh sb="10" eb="12">
      <t>スウシキ</t>
    </rPh>
    <rPh sb="13" eb="15">
      <t>ヘンコウ</t>
    </rPh>
    <phoneticPr fontId="1"/>
  </si>
  <si>
    <t>複のペアーリスト</t>
    <rPh sb="0" eb="1">
      <t>フク</t>
    </rPh>
    <phoneticPr fontId="1"/>
  </si>
  <si>
    <t>複ペアー</t>
    <rPh sb="0" eb="1">
      <t>フク</t>
    </rPh>
    <phoneticPr fontId="1"/>
  </si>
  <si>
    <t>pair
番号</t>
    <rPh sb="5" eb="7">
      <t>バンゴウ</t>
    </rPh>
    <phoneticPr fontId="1"/>
  </si>
  <si>
    <t>シャトルマリーナ</t>
  </si>
  <si>
    <t>カマリンＢＣ</t>
  </si>
  <si>
    <t>イーストシャトル</t>
  </si>
  <si>
    <t>プチシャトル</t>
  </si>
  <si>
    <t>無し</t>
  </si>
  <si>
    <t>打出浜ミニバド</t>
    <rPh sb="0" eb="3">
      <t>ウチデハマ</t>
    </rPh>
    <phoneticPr fontId="1"/>
  </si>
  <si>
    <t>日曜どうでしょう</t>
    <rPh sb="0" eb="2">
      <t>ニチヨウ</t>
    </rPh>
    <phoneticPr fontId="1"/>
  </si>
  <si>
    <t>武庫BC</t>
    <rPh sb="0" eb="2">
      <t>ムコ</t>
    </rPh>
    <phoneticPr fontId="1"/>
  </si>
  <si>
    <t>Bears</t>
  </si>
  <si>
    <t>TAKAGI+</t>
  </si>
  <si>
    <t>CUJT(キッツアップジュニア)</t>
  </si>
  <si>
    <t>CRYSTALゴリラ</t>
  </si>
  <si>
    <t>清廉</t>
    <rPh sb="0" eb="2">
      <t>セイレン</t>
    </rPh>
    <phoneticPr fontId="1"/>
  </si>
  <si>
    <t>イーグレット大阪</t>
    <rPh sb="6" eb="8">
      <t>オオサカ</t>
    </rPh>
    <phoneticPr fontId="1"/>
  </si>
  <si>
    <t>ぬるみんとん</t>
  </si>
  <si>
    <t>キューブJr</t>
  </si>
  <si>
    <t>さくらバドミントン</t>
  </si>
  <si>
    <t>Bulutangkis</t>
  </si>
  <si>
    <t>天満倶楽部</t>
    <rPh sb="0" eb="2">
      <t>テンマ</t>
    </rPh>
    <rPh sb="2" eb="5">
      <t>クラブ</t>
    </rPh>
    <phoneticPr fontId="1"/>
  </si>
  <si>
    <t>FREBA</t>
  </si>
  <si>
    <t>翼ｼﾞｭﾆｱ</t>
    <rPh sb="0" eb="1">
      <t>ツバサ</t>
    </rPh>
    <phoneticPr fontId="1"/>
  </si>
  <si>
    <t>段上Jr</t>
    <rPh sb="0" eb="2">
      <t>ダンジョウ</t>
    </rPh>
    <phoneticPr fontId="1"/>
  </si>
  <si>
    <t>not shaken</t>
  </si>
  <si>
    <t>NEO　CLUB</t>
  </si>
  <si>
    <t>伊丹スピリッツ</t>
    <rPh sb="0" eb="2">
      <t>イタミ</t>
    </rPh>
    <phoneticPr fontId="1"/>
  </si>
  <si>
    <t>WINSMASH</t>
  </si>
  <si>
    <t>尼崎スポーツ振興</t>
    <rPh sb="0" eb="2">
      <t>アマガサキ</t>
    </rPh>
    <rPh sb="6" eb="8">
      <t>シンコウ</t>
    </rPh>
    <phoneticPr fontId="1"/>
  </si>
  <si>
    <t>Smash Run Run</t>
  </si>
  <si>
    <t>DANDANDAN</t>
  </si>
  <si>
    <t>プリューム</t>
  </si>
  <si>
    <t>逆瀬台バドミントン</t>
    <rPh sb="0" eb="3">
      <t>サカセダイ</t>
    </rPh>
    <phoneticPr fontId="1"/>
  </si>
  <si>
    <t>個人</t>
    <rPh sb="0" eb="2">
      <t>コジン</t>
    </rPh>
    <phoneticPr fontId="1"/>
  </si>
  <si>
    <t>OSAKACBCJr</t>
  </si>
  <si>
    <t>箕面クラブ</t>
    <rPh sb="0" eb="2">
      <t>ミノオ</t>
    </rPh>
    <phoneticPr fontId="1"/>
  </si>
  <si>
    <t>新星柏原</t>
    <rPh sb="0" eb="2">
      <t>シンセイ</t>
    </rPh>
    <rPh sb="2" eb="4">
      <t>カシハラ</t>
    </rPh>
    <phoneticPr fontId="1"/>
  </si>
  <si>
    <t>ひよどり</t>
  </si>
  <si>
    <t>YUGE HIRANO CBC</t>
  </si>
  <si>
    <t>ポテトチップス</t>
  </si>
  <si>
    <t>アクティブ</t>
  </si>
  <si>
    <t>as（アズ）</t>
  </si>
  <si>
    <t>塩瀬中学校</t>
    <rPh sb="0" eb="5">
      <t>シオゼチュウガッコウ</t>
    </rPh>
    <phoneticPr fontId="1"/>
  </si>
  <si>
    <t>立花南</t>
    <rPh sb="0" eb="2">
      <t>タチバナ</t>
    </rPh>
    <rPh sb="2" eb="3">
      <t>ミナミ</t>
    </rPh>
    <phoneticPr fontId="1"/>
  </si>
  <si>
    <t>六甲学院中・高</t>
    <rPh sb="0" eb="2">
      <t>ロッコウ</t>
    </rPh>
    <rPh sb="2" eb="4">
      <t>ガクイン</t>
    </rPh>
    <rPh sb="4" eb="5">
      <t>チュウ</t>
    </rPh>
    <rPh sb="6" eb="7">
      <t>ダカ</t>
    </rPh>
    <phoneticPr fontId="1"/>
  </si>
  <si>
    <t>TANAKA</t>
  </si>
  <si>
    <t>NISHIKAWA</t>
  </si>
  <si>
    <r>
      <t xml:space="preserve">小中高
</t>
    </r>
    <r>
      <rPr>
        <b/>
        <sz val="8"/>
        <color rgb="FFFF0000"/>
        <rFont val="ＭＳ Ｐゴシック"/>
        <family val="3"/>
        <charset val="128"/>
      </rPr>
      <t>参加費計算の時必要なので必ず選択してください</t>
    </r>
    <rPh sb="0" eb="4">
      <t>ショウチュウコウセイ</t>
    </rPh>
    <rPh sb="1" eb="3">
      <t>チュウコウ</t>
    </rPh>
    <rPh sb="4" eb="7">
      <t>サンカヒ</t>
    </rPh>
    <rPh sb="7" eb="9">
      <t>ケイサン</t>
    </rPh>
    <rPh sb="10" eb="11">
      <t>トキ</t>
    </rPh>
    <rPh sb="11" eb="13">
      <t>ヒツヨウ</t>
    </rPh>
    <rPh sb="16" eb="17">
      <t>カナラ</t>
    </rPh>
    <rPh sb="18" eb="20">
      <t>センタク</t>
    </rPh>
    <phoneticPr fontId="1"/>
  </si>
  <si>
    <t>新規団体登録のみ選択</t>
    <rPh sb="2" eb="4">
      <t>ダンタイ</t>
    </rPh>
    <phoneticPr fontId="1"/>
  </si>
  <si>
    <t>WD4</t>
  </si>
  <si>
    <t>WD5</t>
  </si>
  <si>
    <t>WD6</t>
  </si>
  <si>
    <t xml:space="preserve">　 </t>
  </si>
  <si>
    <t>MS6</t>
  </si>
  <si>
    <t>MS2</t>
  </si>
  <si>
    <t>MS3</t>
  </si>
  <si>
    <t>MS4</t>
  </si>
  <si>
    <t>MS5</t>
  </si>
  <si>
    <t>WS5</t>
  </si>
  <si>
    <t>WS6</t>
  </si>
  <si>
    <t>X2</t>
  </si>
  <si>
    <t>X3</t>
  </si>
  <si>
    <t>X4</t>
  </si>
  <si>
    <t>X5</t>
  </si>
  <si>
    <t>X6</t>
  </si>
  <si>
    <t>MD1</t>
    <phoneticPr fontId="1"/>
  </si>
  <si>
    <t>MD2</t>
    <phoneticPr fontId="1"/>
  </si>
  <si>
    <t>MD3</t>
    <phoneticPr fontId="1"/>
  </si>
  <si>
    <t>MD4</t>
    <phoneticPr fontId="1"/>
  </si>
  <si>
    <t>MD5</t>
    <phoneticPr fontId="1"/>
  </si>
  <si>
    <t>MD6</t>
    <phoneticPr fontId="1"/>
  </si>
  <si>
    <t>WD1</t>
    <phoneticPr fontId="1"/>
  </si>
  <si>
    <t>WD2</t>
    <phoneticPr fontId="1"/>
  </si>
  <si>
    <t>WD3</t>
    <phoneticPr fontId="1"/>
  </si>
  <si>
    <t>X1</t>
    <phoneticPr fontId="1"/>
  </si>
  <si>
    <t>MS1</t>
    <phoneticPr fontId="1"/>
  </si>
  <si>
    <t>WS1</t>
    <phoneticPr fontId="1"/>
  </si>
  <si>
    <t>WS2</t>
    <phoneticPr fontId="1"/>
  </si>
  <si>
    <t>WS3</t>
    <phoneticPr fontId="1"/>
  </si>
  <si>
    <t>WS4</t>
    <phoneticPr fontId="1"/>
  </si>
  <si>
    <t>高校生以下複</t>
    <rPh sb="0" eb="3">
      <t>コウコウセイ</t>
    </rPh>
    <rPh sb="3" eb="5">
      <t>イカ</t>
    </rPh>
    <rPh sb="5" eb="6">
      <t>フク</t>
    </rPh>
    <phoneticPr fontId="1"/>
  </si>
  <si>
    <t>高校生以下単</t>
    <rPh sb="0" eb="3">
      <t>コウコウセイ</t>
    </rPh>
    <rPh sb="3" eb="5">
      <t>イカ</t>
    </rPh>
    <rPh sb="5" eb="6">
      <t>タン</t>
    </rPh>
    <phoneticPr fontId="1"/>
  </si>
  <si>
    <t>(小中高＊-＠500)</t>
    <rPh sb="1" eb="2">
      <t>ショウ</t>
    </rPh>
    <rPh sb="2" eb="4">
      <t>チュウコウ</t>
    </rPh>
    <phoneticPr fontId="1"/>
  </si>
  <si>
    <t>小中校男子団体</t>
    <rPh sb="0" eb="2">
      <t>ショウチュウ</t>
    </rPh>
    <rPh sb="2" eb="3">
      <t>コウ</t>
    </rPh>
    <rPh sb="3" eb="5">
      <t>ダンシ</t>
    </rPh>
    <rPh sb="5" eb="7">
      <t>ダンタイ</t>
    </rPh>
    <phoneticPr fontId="1"/>
  </si>
  <si>
    <t>小中高女子団体</t>
    <rPh sb="0" eb="3">
      <t>ショウチュウコウ</t>
    </rPh>
    <rPh sb="3" eb="5">
      <t>ジョシ</t>
    </rPh>
    <rPh sb="5" eb="7">
      <t>ダンタイ</t>
    </rPh>
    <phoneticPr fontId="1"/>
  </si>
  <si>
    <t>新規団体登録費</t>
    <rPh sb="0" eb="2">
      <t>シンキ</t>
    </rPh>
    <rPh sb="2" eb="4">
      <t>ダンタイ</t>
    </rPh>
    <rPh sb="4" eb="7">
      <t>トウロクヒ</t>
    </rPh>
    <phoneticPr fontId="1"/>
  </si>
  <si>
    <t>参加費＋登録費合計</t>
    <rPh sb="0" eb="3">
      <t>サンカヒ</t>
    </rPh>
    <rPh sb="4" eb="6">
      <t>トウロク</t>
    </rPh>
    <rPh sb="6" eb="7">
      <t>ヒ</t>
    </rPh>
    <rPh sb="7" eb="9">
      <t>ゴウケイ</t>
    </rPh>
    <phoneticPr fontId="1"/>
  </si>
  <si>
    <t>新規個人登録</t>
    <rPh sb="0" eb="2">
      <t>シンキ</t>
    </rPh>
    <rPh sb="2" eb="4">
      <t>コジン</t>
    </rPh>
    <rPh sb="4" eb="6">
      <t>トウロク</t>
    </rPh>
    <phoneticPr fontId="1"/>
  </si>
  <si>
    <t>選択</t>
  </si>
  <si>
    <t>一般？
小中高？
↓</t>
    <rPh sb="0" eb="2">
      <t>イッパン</t>
    </rPh>
    <rPh sb="4" eb="7">
      <t>ショウチュウコウ</t>
    </rPh>
    <phoneticPr fontId="1"/>
  </si>
  <si>
    <t>参加料未指定</t>
    <rPh sb="0" eb="3">
      <t>サンカリョウ</t>
    </rPh>
    <rPh sb="3" eb="4">
      <t>ミ</t>
    </rPh>
    <rPh sb="4" eb="6">
      <t>シテイ</t>
    </rPh>
    <phoneticPr fontId="1"/>
  </si>
  <si>
    <t>mailアドレス</t>
    <phoneticPr fontId="1"/>
  </si>
  <si>
    <t>解除キー　2026</t>
    <phoneticPr fontId="1"/>
  </si>
  <si>
    <t>選んでください</t>
  </si>
  <si>
    <t>個人新規登録者のみ入力</t>
    <rPh sb="0" eb="2">
      <t>コジン</t>
    </rPh>
    <rPh sb="2" eb="4">
      <t>シンキ</t>
    </rPh>
    <rPh sb="4" eb="6">
      <t>トウロク</t>
    </rPh>
    <rPh sb="6" eb="7">
      <t>シャ</t>
    </rPh>
    <rPh sb="9" eb="11">
      <t>ニュウリョク</t>
    </rPh>
    <phoneticPr fontId="1"/>
  </si>
  <si>
    <r>
      <t>申込作成要領
①　大会名を選択してください　セルをクリックして　▽　リストの中から大会名を選択してください。
②　申込団体名を入力してください。　５５行から下に団体名があります。団体の番号を入力してください。
　　　団体がない場合は、空いてる場所に作成してください。　登録未登録団体の場所になります。名前は短くしてください。
③　名簿を作成してください。
　　　　１　申込団体名の方は、名前を入力すると登録団体名が表示されます。
　　　　２　他のチームの方は、団体名を下記リストより選択して下さい。表示されます。
　　　　３　生年月日は、通常入力の必要はありません。年代が必要な場合入力をお願いいたします。
④　申し込みを行います。　各種目共通事項
　　　　１　種目選択をしてください。　セルをクリックして　▽　リストの中から種目を選択してください。
　　　　２　選手番号を左のリストを見て選手番号を入力してください。（2段）
　　　　３　種目に対してランクを入力してください。　　種目はランダムに入力していただいてOKです。
⑤　団体戦の入力
　　　　１　赤のセルを選択してリストの中から種目を選択してください。　後は、選手を入力してください。
⑥　印刷
　　　　　印刷については、詳細がありますのそれに従ってください。
　　　　　</t>
    </r>
    <r>
      <rPr>
        <sz val="10.5"/>
        <color rgb="FFFF0000"/>
        <rFont val="ＭＳ Ｐゴシック"/>
        <family val="3"/>
        <charset val="128"/>
      </rPr>
      <t>印刷すると</t>
    </r>
    <r>
      <rPr>
        <sz val="10.5"/>
        <rFont val="ＭＳ Ｐゴシック"/>
        <family val="3"/>
        <charset val="128"/>
      </rPr>
      <t>　
　　　　　　　　　　　　１　ダブルス
　　　　　　　　　　　　２　シングルス＆混合
　　　　　　　　　　　　３　団体
　　　　　　　　　　　　４　参加料集計
　　　　　</t>
    </r>
    <r>
      <rPr>
        <sz val="10.5"/>
        <color rgb="FFFF0000"/>
        <rFont val="ＭＳ Ｐゴシック"/>
        <family val="3"/>
        <charset val="128"/>
      </rPr>
      <t>以上の4種類が印刷されます。　適当に必要なページを印刷してください</t>
    </r>
    <rPh sb="0" eb="2">
      <t>モウシコミ</t>
    </rPh>
    <rPh sb="2" eb="4">
      <t>サクセイ</t>
    </rPh>
    <rPh sb="4" eb="6">
      <t>ヨウリョウ</t>
    </rPh>
    <rPh sb="9" eb="12">
      <t>タイカイメイ</t>
    </rPh>
    <rPh sb="13" eb="15">
      <t>センタク</t>
    </rPh>
    <rPh sb="38" eb="39">
      <t>ナカ</t>
    </rPh>
    <rPh sb="41" eb="44">
      <t>タイカイメイ</t>
    </rPh>
    <rPh sb="45" eb="47">
      <t>センタク</t>
    </rPh>
    <rPh sb="57" eb="59">
      <t>モウシコミ</t>
    </rPh>
    <rPh sb="59" eb="62">
      <t>ダンタイメイ</t>
    </rPh>
    <rPh sb="63" eb="65">
      <t>ニュウリョク</t>
    </rPh>
    <rPh sb="75" eb="76">
      <t>ギョウ</t>
    </rPh>
    <rPh sb="78" eb="79">
      <t>シタ</t>
    </rPh>
    <rPh sb="80" eb="83">
      <t>ダンタイメイ</t>
    </rPh>
    <rPh sb="89" eb="91">
      <t>ダンタイ</t>
    </rPh>
    <rPh sb="92" eb="94">
      <t>バンゴウ</t>
    </rPh>
    <rPh sb="95" eb="97">
      <t>ニュウリョク</t>
    </rPh>
    <rPh sb="108" eb="110">
      <t>ダンタイ</t>
    </rPh>
    <rPh sb="113" eb="115">
      <t>バアイ</t>
    </rPh>
    <rPh sb="117" eb="118">
      <t>ア</t>
    </rPh>
    <rPh sb="121" eb="123">
      <t>バショ</t>
    </rPh>
    <rPh sb="124" eb="126">
      <t>サクセイ</t>
    </rPh>
    <rPh sb="134" eb="136">
      <t>トウロク</t>
    </rPh>
    <rPh sb="136" eb="139">
      <t>ミトウロク</t>
    </rPh>
    <rPh sb="139" eb="141">
      <t>ダンタイ</t>
    </rPh>
    <rPh sb="142" eb="144">
      <t>バショ</t>
    </rPh>
    <rPh sb="150" eb="152">
      <t>ナマエ</t>
    </rPh>
    <rPh sb="153" eb="154">
      <t>ミジカ</t>
    </rPh>
    <rPh sb="165" eb="167">
      <t>メイボ</t>
    </rPh>
    <rPh sb="168" eb="170">
      <t>サクセイ</t>
    </rPh>
    <rPh sb="184" eb="186">
      <t>モウシコミ</t>
    </rPh>
    <rPh sb="186" eb="189">
      <t>ダンタイメイ</t>
    </rPh>
    <rPh sb="190" eb="191">
      <t>カタ</t>
    </rPh>
    <rPh sb="193" eb="195">
      <t>ナマエ</t>
    </rPh>
    <rPh sb="196" eb="198">
      <t>ニュウリョク</t>
    </rPh>
    <rPh sb="201" eb="203">
      <t>トウロク</t>
    </rPh>
    <rPh sb="203" eb="206">
      <t>ダンタイメイ</t>
    </rPh>
    <rPh sb="207" eb="209">
      <t>ヒョウジ</t>
    </rPh>
    <rPh sb="221" eb="222">
      <t>タ</t>
    </rPh>
    <rPh sb="227" eb="228">
      <t>カタ</t>
    </rPh>
    <rPh sb="230" eb="233">
      <t>ダンタイメイ</t>
    </rPh>
    <rPh sb="234" eb="236">
      <t>カキ</t>
    </rPh>
    <rPh sb="241" eb="243">
      <t>センタク</t>
    </rPh>
    <rPh sb="245" eb="246">
      <t>クダ</t>
    </rPh>
    <rPh sb="249" eb="251">
      <t>ヒョウジ</t>
    </rPh>
    <rPh sb="263" eb="267">
      <t>セイネンガッピ</t>
    </rPh>
    <rPh sb="269" eb="271">
      <t>ツウジョウ</t>
    </rPh>
    <rPh sb="271" eb="273">
      <t>ニュウリョク</t>
    </rPh>
    <rPh sb="274" eb="276">
      <t>ヒツヨウ</t>
    </rPh>
    <rPh sb="283" eb="285">
      <t>ネンダイ</t>
    </rPh>
    <rPh sb="286" eb="288">
      <t>ヒツヨウ</t>
    </rPh>
    <rPh sb="289" eb="291">
      <t>バアイ</t>
    </rPh>
    <rPh sb="291" eb="293">
      <t>ニュウリョク</t>
    </rPh>
    <rPh sb="295" eb="296">
      <t>ネガ</t>
    </rPh>
    <rPh sb="306" eb="307">
      <t>モウ</t>
    </rPh>
    <rPh sb="308" eb="309">
      <t>コ</t>
    </rPh>
    <rPh sb="311" eb="312">
      <t>オコナ</t>
    </rPh>
    <rPh sb="317" eb="320">
      <t>カクシュモク</t>
    </rPh>
    <rPh sb="320" eb="322">
      <t>キョウツウ</t>
    </rPh>
    <rPh sb="322" eb="324">
      <t>ジコウ</t>
    </rPh>
    <rPh sb="331" eb="333">
      <t>シュモク</t>
    </rPh>
    <rPh sb="333" eb="335">
      <t>センタク</t>
    </rPh>
    <rPh sb="363" eb="365">
      <t>シュモク</t>
    </rPh>
    <rPh sb="366" eb="368">
      <t>センタク</t>
    </rPh>
    <rPh sb="382" eb="386">
      <t>センシュバンゴウ</t>
    </rPh>
    <rPh sb="387" eb="388">
      <t>ヒダリ</t>
    </rPh>
    <rPh sb="393" eb="394">
      <t>ミ</t>
    </rPh>
    <rPh sb="395" eb="397">
      <t>センシュ</t>
    </rPh>
    <rPh sb="397" eb="399">
      <t>バンゴウ</t>
    </rPh>
    <rPh sb="400" eb="402">
      <t>ニュウリョク</t>
    </rPh>
    <rPh sb="411" eb="412">
      <t>ダン</t>
    </rPh>
    <rPh sb="420" eb="422">
      <t>シュモク</t>
    </rPh>
    <rPh sb="423" eb="424">
      <t>タイ</t>
    </rPh>
    <rPh sb="430" eb="432">
      <t>ニュウリョク</t>
    </rPh>
    <rPh sb="441" eb="443">
      <t>シュモク</t>
    </rPh>
    <rPh sb="449" eb="451">
      <t>ニュウリョク</t>
    </rPh>
    <rPh sb="466" eb="469">
      <t>ダンタイセン</t>
    </rPh>
    <rPh sb="470" eb="472">
      <t>ニュウリョク</t>
    </rPh>
    <rPh sb="479" eb="480">
      <t>アカ</t>
    </rPh>
    <rPh sb="484" eb="486">
      <t>センタク</t>
    </rPh>
    <rPh sb="492" eb="493">
      <t>ナカ</t>
    </rPh>
    <rPh sb="495" eb="497">
      <t>シュモク</t>
    </rPh>
    <rPh sb="498" eb="500">
      <t>センタク</t>
    </rPh>
    <rPh sb="508" eb="509">
      <t>アト</t>
    </rPh>
    <rPh sb="511" eb="513">
      <t>センシュ</t>
    </rPh>
    <rPh sb="514" eb="516">
      <t>ニュウリョク</t>
    </rPh>
    <rPh sb="526" eb="528">
      <t>インサツ</t>
    </rPh>
    <rPh sb="534" eb="536">
      <t>インサツ</t>
    </rPh>
    <rPh sb="542" eb="544">
      <t>ショウサイ</t>
    </rPh>
    <rPh sb="553" eb="554">
      <t>シタガ</t>
    </rPh>
    <rPh sb="567" eb="569">
      <t>インサツ</t>
    </rPh>
    <rPh sb="613" eb="615">
      <t>コンゴウ</t>
    </rPh>
    <phoneticPr fontId="1"/>
  </si>
  <si>
    <t>申込総数</t>
  </si>
  <si>
    <t>小中高女子団体</t>
  </si>
  <si>
    <t xml:space="preserve">
</t>
    <phoneticPr fontId="1"/>
  </si>
  <si>
    <t>監督</t>
    <rPh sb="0" eb="2">
      <t>カントク</t>
    </rPh>
    <phoneticPr fontId="1"/>
  </si>
  <si>
    <t>コーチ</t>
    <phoneticPr fontId="1"/>
  </si>
  <si>
    <t>小中高</t>
    <rPh sb="0" eb="3">
      <t>ショウチュウコウ</t>
    </rPh>
    <phoneticPr fontId="1"/>
  </si>
  <si>
    <t>新規登録</t>
    <rPh sb="0" eb="2">
      <t>シンキ</t>
    </rPh>
    <rPh sb="2" eb="4">
      <t>トウロク</t>
    </rPh>
    <phoneticPr fontId="1"/>
  </si>
  <si>
    <t>入力フラグ</t>
    <rPh sb="0" eb="2">
      <t>ニュウリョク</t>
    </rPh>
    <phoneticPr fontId="1"/>
  </si>
  <si>
    <t>OK</t>
    <phoneticPr fontId="1"/>
  </si>
  <si>
    <t>Ver2026-up3</t>
    <phoneticPr fontId="1"/>
  </si>
  <si>
    <t>大会名を選択又は手入力してください</t>
  </si>
  <si>
    <t>宝塚塚東高校　バドミントン部</t>
    <rPh sb="0" eb="2">
      <t>タカラヅカ</t>
    </rPh>
    <rPh sb="2" eb="3">
      <t>ツカ</t>
    </rPh>
    <rPh sb="3" eb="4">
      <t>ヒガシ</t>
    </rPh>
    <rPh sb="4" eb="6">
      <t>コウコウ</t>
    </rPh>
    <rPh sb="13" eb="14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</si>
</sst>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176" formatCode="00000000000"/>
    <numFmt numFmtId="177" formatCode="[$-F800]dddd\,\ mmmm\ dd\,\ yyyy"/>
  </numFmts>
  <fonts count="5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1"/>
      <color theme="0"/>
      <name val="ＭＳ Ｐゴシック"/>
      <family val="2"/>
      <charset val="128"/>
      <scheme val="minor"/>
    </font>
    <font>
      <sz val="12"/>
      <color theme="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  <font>
      <b/>
      <sz val="14"/>
      <color rgb="FF00B050"/>
      <name val="ＭＳ Ｐゴシック"/>
      <family val="3"/>
      <charset val="128"/>
    </font>
    <font>
      <sz val="12"/>
      <color rgb="FF00B05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color theme="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6"/>
      <color theme="0"/>
      <name val="ＭＳ Ｐゴシック"/>
      <family val="3"/>
      <charset val="128"/>
      <scheme val="minor"/>
    </font>
    <font>
      <sz val="12"/>
      <color theme="5" tint="-0.499984740745262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</font>
    <font>
      <b/>
      <sz val="24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name val="HGP明朝E"/>
      <family val="1"/>
      <charset val="128"/>
    </font>
    <font>
      <sz val="18"/>
      <color rgb="FFFF0000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sz val="11"/>
      <color theme="1" tint="0.34998626667073579"/>
      <name val="ＭＳ Ｐゴシック"/>
      <family val="3"/>
      <charset val="128"/>
    </font>
    <font>
      <b/>
      <sz val="11"/>
      <color theme="3" tint="0.39997558519241921"/>
      <name val="ＭＳ Ｐゴシック"/>
      <family val="3"/>
      <charset val="128"/>
    </font>
    <font>
      <b/>
      <sz val="16"/>
      <color theme="3" tint="0.39997558519241921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7"/>
      <color theme="0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C1EF"/>
        <bgColor indexed="64"/>
      </patternFill>
    </fill>
    <fill>
      <patternFill patternType="solid">
        <fgColor rgb="FFFF71DA"/>
        <bgColor indexed="64"/>
      </patternFill>
    </fill>
    <fill>
      <patternFill patternType="solid">
        <fgColor rgb="FF92D050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4" fillId="0" borderId="0"/>
  </cellStyleXfs>
  <cellXfs count="383">
    <xf numFmtId="0" fontId="0" fillId="0" borderId="0" xfId="0">
      <alignment vertical="center"/>
    </xf>
    <xf numFmtId="0" fontId="6" fillId="3" borderId="2" xfId="0" applyFont="1" applyFill="1" applyBorder="1" applyAlignment="1" applyProtection="1">
      <alignment horizontal="left" vertical="center" shrinkToFit="1"/>
      <protection locked="0"/>
    </xf>
    <xf numFmtId="0" fontId="6" fillId="3" borderId="5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9" xfId="0" applyFont="1" applyFill="1" applyBorder="1" applyAlignment="1" applyProtection="1">
      <alignment horizontal="left" vertical="center" shrinkToFit="1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6" fillId="0" borderId="35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/>
    </xf>
    <xf numFmtId="0" fontId="12" fillId="3" borderId="11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0" fontId="12" fillId="3" borderId="8" xfId="0" applyFont="1" applyFill="1" applyBorder="1" applyAlignment="1" applyProtection="1">
      <alignment horizontal="center" vertical="center"/>
      <protection locked="0"/>
    </xf>
    <xf numFmtId="0" fontId="12" fillId="3" borderId="31" xfId="0" applyFont="1" applyFill="1" applyBorder="1" applyAlignment="1" applyProtection="1">
      <alignment horizontal="center" vertical="center"/>
      <protection locked="0"/>
    </xf>
    <xf numFmtId="0" fontId="12" fillId="3" borderId="34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>
      <alignment vertical="center"/>
    </xf>
    <xf numFmtId="0" fontId="18" fillId="0" borderId="0" xfId="0" applyFo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23" fillId="3" borderId="46" xfId="0" applyFont="1" applyFill="1" applyBorder="1" applyAlignment="1" applyProtection="1">
      <alignment horizontal="center" vertical="top"/>
      <protection locked="0"/>
    </xf>
    <xf numFmtId="0" fontId="4" fillId="0" borderId="15" xfId="0" applyFont="1" applyBorder="1" applyAlignment="1">
      <alignment horizontal="left" vertical="center"/>
    </xf>
    <xf numFmtId="0" fontId="16" fillId="0" borderId="15" xfId="0" applyFont="1" applyBorder="1" applyAlignment="1">
      <alignment horizontal="center" vertical="center"/>
    </xf>
    <xf numFmtId="0" fontId="16" fillId="0" borderId="15" xfId="0" applyFont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 applyProtection="1">
      <alignment vertical="center"/>
      <protection locked="0"/>
    </xf>
    <xf numFmtId="0" fontId="4" fillId="0" borderId="17" xfId="0" applyFont="1" applyBorder="1" applyAlignment="1">
      <alignment horizontal="distributed" vertical="center" wrapText="1"/>
    </xf>
    <xf numFmtId="0" fontId="4" fillId="0" borderId="37" xfId="0" applyFont="1" applyBorder="1" applyAlignment="1">
      <alignment horizontal="distributed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27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 vertical="center" shrinkToFit="1"/>
    </xf>
    <xf numFmtId="0" fontId="24" fillId="3" borderId="51" xfId="0" applyFont="1" applyFill="1" applyBorder="1" applyAlignment="1" applyProtection="1">
      <alignment horizontal="center" vertical="center"/>
      <protection locked="0"/>
    </xf>
    <xf numFmtId="0" fontId="24" fillId="3" borderId="1" xfId="0" applyFont="1" applyFill="1" applyBorder="1" applyAlignment="1" applyProtection="1">
      <alignment horizontal="center" vertical="center"/>
      <protection locked="0"/>
    </xf>
    <xf numFmtId="0" fontId="24" fillId="3" borderId="27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6" borderId="0" xfId="0" applyFont="1" applyFill="1" applyAlignment="1" applyProtection="1">
      <alignment horizontal="center" vertical="center"/>
      <protection locked="0"/>
    </xf>
    <xf numFmtId="0" fontId="15" fillId="6" borderId="0" xfId="0" applyFont="1" applyFill="1">
      <alignment vertical="center"/>
    </xf>
    <xf numFmtId="0" fontId="15" fillId="6" borderId="0" xfId="0" applyFont="1" applyFill="1" applyAlignment="1">
      <alignment vertical="center" shrinkToFit="1"/>
    </xf>
    <xf numFmtId="0" fontId="6" fillId="3" borderId="39" xfId="0" applyFont="1" applyFill="1" applyBorder="1" applyAlignment="1" applyProtection="1">
      <alignment horizontal="left" vertical="center" shrinkToFit="1"/>
      <protection locked="0"/>
    </xf>
    <xf numFmtId="0" fontId="15" fillId="4" borderId="0" xfId="0" applyFont="1" applyFill="1" applyAlignment="1" applyProtection="1">
      <alignment vertical="center" shrinkToFit="1"/>
      <protection locked="0"/>
    </xf>
    <xf numFmtId="0" fontId="15" fillId="8" borderId="0" xfId="0" applyFont="1" applyFill="1">
      <alignment vertical="center"/>
    </xf>
    <xf numFmtId="0" fontId="15" fillId="8" borderId="0" xfId="0" applyFont="1" applyFill="1" applyAlignment="1">
      <alignment vertical="center" shrinkToFit="1"/>
    </xf>
    <xf numFmtId="0" fontId="0" fillId="8" borderId="0" xfId="0" applyFill="1" applyAlignment="1">
      <alignment vertical="center" shrinkToFit="1"/>
    </xf>
    <xf numFmtId="0" fontId="15" fillId="4" borderId="0" xfId="0" applyFont="1" applyFill="1" applyAlignment="1">
      <alignment vertical="center" shrinkToFit="1"/>
    </xf>
    <xf numFmtId="0" fontId="0" fillId="0" borderId="0" xfId="0" applyAlignment="1" applyProtection="1">
      <alignment vertical="center" shrinkToFit="1"/>
      <protection locked="0"/>
    </xf>
    <xf numFmtId="0" fontId="29" fillId="4" borderId="0" xfId="0" applyFont="1" applyFill="1" applyAlignment="1">
      <alignment vertical="center" shrinkToFit="1"/>
    </xf>
    <xf numFmtId="0" fontId="0" fillId="6" borderId="0" xfId="0" applyFill="1" applyProtection="1">
      <alignment vertical="center"/>
      <protection locked="0"/>
    </xf>
    <xf numFmtId="0" fontId="4" fillId="0" borderId="52" xfId="0" applyFont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31" fillId="0" borderId="0" xfId="0" applyFont="1">
      <alignment vertical="center"/>
    </xf>
    <xf numFmtId="0" fontId="5" fillId="0" borderId="0" xfId="0" applyFo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60" xfId="0" applyFont="1" applyBorder="1" applyAlignment="1">
      <alignment horizontal="left" vertical="center"/>
    </xf>
    <xf numFmtId="0" fontId="19" fillId="7" borderId="31" xfId="0" applyFont="1" applyFill="1" applyBorder="1" applyAlignment="1">
      <alignment horizontal="center" vertical="center"/>
    </xf>
    <xf numFmtId="0" fontId="19" fillId="7" borderId="62" xfId="0" applyFont="1" applyFill="1" applyBorder="1" applyAlignment="1">
      <alignment horizontal="center" vertical="center"/>
    </xf>
    <xf numFmtId="0" fontId="33" fillId="0" borderId="63" xfId="0" applyFont="1" applyBorder="1" applyProtection="1">
      <alignment vertical="center"/>
      <protection locked="0"/>
    </xf>
    <xf numFmtId="0" fontId="12" fillId="3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vertical="center" shrinkToFit="1"/>
    </xf>
    <xf numFmtId="0" fontId="13" fillId="0" borderId="15" xfId="0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4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vertical="center" shrinkToFit="1"/>
    </xf>
    <xf numFmtId="0" fontId="18" fillId="0" borderId="15" xfId="0" applyFont="1" applyBorder="1" applyAlignment="1" applyProtection="1">
      <alignment vertical="center" shrinkToFit="1"/>
      <protection locked="0"/>
    </xf>
    <xf numFmtId="0" fontId="21" fillId="0" borderId="15" xfId="0" applyFont="1" applyBorder="1" applyAlignment="1" applyProtection="1">
      <alignment vertical="center" shrinkToFit="1"/>
      <protection locked="0"/>
    </xf>
    <xf numFmtId="0" fontId="10" fillId="0" borderId="0" xfId="0" applyFont="1" applyAlignment="1">
      <alignment vertical="center" shrinkToFit="1"/>
    </xf>
    <xf numFmtId="0" fontId="9" fillId="0" borderId="0" xfId="0" applyFont="1" applyAlignment="1" applyProtection="1">
      <alignment vertical="center" shrinkToFit="1"/>
      <protection locked="0"/>
    </xf>
    <xf numFmtId="0" fontId="21" fillId="0" borderId="0" xfId="0" applyFont="1" applyAlignment="1" applyProtection="1">
      <alignment vertical="center" shrinkToFi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4" fillId="0" borderId="8" xfId="0" applyFont="1" applyBorder="1">
      <alignment vertical="center"/>
    </xf>
    <xf numFmtId="0" fontId="38" fillId="0" borderId="0" xfId="5" applyFont="1" applyAlignment="1">
      <alignment horizontal="right" vertical="center"/>
    </xf>
    <xf numFmtId="0" fontId="4" fillId="0" borderId="0" xfId="0" applyFont="1" applyAlignment="1"/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2" fontId="6" fillId="0" borderId="0" xfId="0" applyNumberFormat="1" applyFont="1">
      <alignment vertical="center"/>
    </xf>
    <xf numFmtId="0" fontId="16" fillId="7" borderId="46" xfId="0" applyFont="1" applyFill="1" applyBorder="1" applyAlignment="1">
      <alignment horizontal="center" vertical="center" shrinkToFit="1"/>
    </xf>
    <xf numFmtId="0" fontId="16" fillId="7" borderId="24" xfId="0" applyFont="1" applyFill="1" applyBorder="1" applyAlignment="1">
      <alignment horizontal="center" vertical="center" shrinkToFit="1"/>
    </xf>
    <xf numFmtId="0" fontId="16" fillId="7" borderId="43" xfId="0" applyFont="1" applyFill="1" applyBorder="1" applyAlignment="1">
      <alignment horizontal="center" vertical="center" shrinkToFit="1"/>
    </xf>
    <xf numFmtId="0" fontId="8" fillId="0" borderId="6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vertical="center" shrinkToFit="1"/>
      <protection hidden="1"/>
    </xf>
    <xf numFmtId="42" fontId="6" fillId="0" borderId="7" xfId="0" applyNumberFormat="1" applyFont="1" applyBorder="1" applyProtection="1">
      <alignment vertical="center"/>
      <protection hidden="1"/>
    </xf>
    <xf numFmtId="0" fontId="8" fillId="0" borderId="50" xfId="0" applyFont="1" applyBorder="1" applyAlignment="1" applyProtection="1">
      <alignment horizontal="center" vertical="center"/>
      <protection hidden="1"/>
    </xf>
    <xf numFmtId="0" fontId="4" fillId="0" borderId="46" xfId="0" applyFont="1" applyBorder="1" applyAlignment="1" applyProtection="1">
      <alignment horizontal="left" vertical="center"/>
      <protection hidden="1"/>
    </xf>
    <xf numFmtId="0" fontId="4" fillId="0" borderId="24" xfId="0" applyFont="1" applyBorder="1" applyAlignment="1" applyProtection="1">
      <alignment horizontal="left" vertical="center"/>
      <protection hidden="1"/>
    </xf>
    <xf numFmtId="0" fontId="4" fillId="0" borderId="43" xfId="0" applyFont="1" applyBorder="1" applyAlignment="1" applyProtection="1">
      <alignment horizontal="left" vertical="center"/>
      <protection hidden="1"/>
    </xf>
    <xf numFmtId="0" fontId="4" fillId="0" borderId="53" xfId="0" applyFont="1" applyBorder="1" applyProtection="1">
      <alignment vertical="center"/>
      <protection hidden="1"/>
    </xf>
    <xf numFmtId="0" fontId="4" fillId="0" borderId="33" xfId="0" applyFont="1" applyBorder="1" applyAlignment="1" applyProtection="1">
      <alignment vertical="center" shrinkToFit="1"/>
      <protection hidden="1"/>
    </xf>
    <xf numFmtId="0" fontId="4" fillId="0" borderId="54" xfId="0" applyFont="1" applyBorder="1" applyProtection="1">
      <alignment vertical="center"/>
      <protection hidden="1"/>
    </xf>
    <xf numFmtId="0" fontId="4" fillId="0" borderId="36" xfId="0" applyFont="1" applyBorder="1" applyAlignment="1" applyProtection="1">
      <alignment vertical="center" shrinkToFit="1"/>
      <protection hidden="1"/>
    </xf>
    <xf numFmtId="0" fontId="4" fillId="0" borderId="57" xfId="0" applyFont="1" applyBorder="1" applyAlignment="1" applyProtection="1">
      <alignment vertical="center" shrinkToFit="1"/>
      <protection hidden="1"/>
    </xf>
    <xf numFmtId="0" fontId="4" fillId="0" borderId="55" xfId="0" applyFont="1" applyBorder="1" applyProtection="1">
      <alignment vertical="center"/>
      <protection hidden="1"/>
    </xf>
    <xf numFmtId="0" fontId="4" fillId="0" borderId="48" xfId="0" applyFont="1" applyBorder="1" applyProtection="1">
      <alignment vertical="center"/>
      <protection hidden="1"/>
    </xf>
    <xf numFmtId="0" fontId="4" fillId="0" borderId="7" xfId="0" applyFont="1" applyBorder="1" applyAlignment="1" applyProtection="1">
      <alignment vertical="center" shrinkToFit="1"/>
      <protection hidden="1"/>
    </xf>
    <xf numFmtId="0" fontId="4" fillId="0" borderId="47" xfId="0" applyFont="1" applyBorder="1" applyProtection="1">
      <alignment vertical="center"/>
      <protection hidden="1"/>
    </xf>
    <xf numFmtId="0" fontId="4" fillId="0" borderId="10" xfId="0" applyFont="1" applyBorder="1" applyAlignment="1" applyProtection="1">
      <alignment vertical="center" shrinkToFit="1"/>
      <protection hidden="1"/>
    </xf>
    <xf numFmtId="0" fontId="4" fillId="0" borderId="56" xfId="0" applyFont="1" applyBorder="1" applyProtection="1">
      <alignment vertical="center"/>
      <protection hidden="1"/>
    </xf>
    <xf numFmtId="0" fontId="4" fillId="0" borderId="30" xfId="0" applyFont="1" applyBorder="1" applyAlignment="1" applyProtection="1">
      <alignment vertical="center" shrinkToFit="1"/>
      <protection hidden="1"/>
    </xf>
    <xf numFmtId="0" fontId="4" fillId="0" borderId="30" xfId="0" applyFont="1" applyBorder="1" applyAlignment="1" applyProtection="1">
      <alignment horizontal="left" vertical="center"/>
      <protection hidden="1"/>
    </xf>
    <xf numFmtId="0" fontId="4" fillId="0" borderId="7" xfId="0" applyFont="1" applyBorder="1" applyAlignment="1" applyProtection="1">
      <alignment horizontal="left" vertical="center"/>
      <protection hidden="1"/>
    </xf>
    <xf numFmtId="0" fontId="4" fillId="0" borderId="10" xfId="0" applyFont="1" applyBorder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vertical="center" shrinkToFit="1"/>
      <protection hidden="1"/>
    </xf>
    <xf numFmtId="0" fontId="6" fillId="0" borderId="2" xfId="0" applyFont="1" applyBorder="1" applyAlignment="1" applyProtection="1">
      <alignment horizontal="right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6" xfId="0" applyFont="1" applyBorder="1" applyAlignment="1" applyProtection="1">
      <alignment horizontal="center" vertical="center" shrinkToFit="1"/>
      <protection hidden="1"/>
    </xf>
    <xf numFmtId="0" fontId="6" fillId="0" borderId="8" xfId="0" applyFont="1" applyBorder="1" applyAlignment="1" applyProtection="1">
      <alignment horizontal="center" vertical="center" shrinkToFit="1"/>
      <protection hidden="1"/>
    </xf>
    <xf numFmtId="0" fontId="40" fillId="0" borderId="0" xfId="0" applyFont="1">
      <alignment vertical="center"/>
    </xf>
    <xf numFmtId="0" fontId="6" fillId="0" borderId="2" xfId="0" applyFont="1" applyBorder="1" applyProtection="1">
      <alignment vertical="center"/>
      <protection hidden="1"/>
    </xf>
    <xf numFmtId="42" fontId="6" fillId="0" borderId="10" xfId="0" applyNumberFormat="1" applyFont="1" applyBorder="1" applyProtection="1">
      <alignment vertical="center"/>
      <protection hidden="1"/>
    </xf>
    <xf numFmtId="0" fontId="8" fillId="0" borderId="0" xfId="0" applyFont="1">
      <alignment vertical="center"/>
    </xf>
    <xf numFmtId="0" fontId="42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19" fillId="14" borderId="0" xfId="0" applyFont="1" applyFill="1" applyAlignment="1">
      <alignment horizontal="center" vertical="center"/>
    </xf>
    <xf numFmtId="0" fontId="19" fillId="11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42" fontId="0" fillId="0" borderId="0" xfId="0" applyNumberFormat="1" applyProtection="1">
      <alignment vertical="center"/>
      <protection locked="0"/>
    </xf>
    <xf numFmtId="0" fontId="33" fillId="0" borderId="33" xfId="0" applyFont="1" applyBorder="1" applyAlignment="1" applyProtection="1">
      <alignment vertical="center" shrinkToFit="1"/>
      <protection locked="0"/>
    </xf>
    <xf numFmtId="0" fontId="33" fillId="0" borderId="63" xfId="0" applyFont="1" applyBorder="1" applyAlignment="1" applyProtection="1">
      <alignment vertical="center" shrinkToFit="1"/>
      <protection locked="0"/>
    </xf>
    <xf numFmtId="0" fontId="17" fillId="5" borderId="0" xfId="0" applyFont="1" applyFill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 hidden="1"/>
    </xf>
    <xf numFmtId="0" fontId="5" fillId="6" borderId="26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8" fillId="3" borderId="42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center" vertical="center" shrinkToFit="1"/>
      <protection hidden="1"/>
    </xf>
    <xf numFmtId="0" fontId="17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right" vertical="center" shrinkToFit="1"/>
      <protection hidden="1"/>
    </xf>
    <xf numFmtId="0" fontId="4" fillId="0" borderId="2" xfId="0" applyFont="1" applyBorder="1" applyProtection="1">
      <alignment vertical="center"/>
      <protection hidden="1"/>
    </xf>
    <xf numFmtId="0" fontId="6" fillId="0" borderId="75" xfId="0" applyFont="1" applyBorder="1" applyProtection="1">
      <alignment vertical="center"/>
      <protection hidden="1"/>
    </xf>
    <xf numFmtId="0" fontId="6" fillId="0" borderId="75" xfId="0" applyFont="1" applyBorder="1" applyAlignment="1" applyProtection="1">
      <alignment horizontal="right" vertical="center" shrinkToFit="1"/>
      <protection hidden="1"/>
    </xf>
    <xf numFmtId="42" fontId="6" fillId="0" borderId="76" xfId="0" applyNumberFormat="1" applyFont="1" applyBorder="1" applyProtection="1">
      <alignment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6" fillId="0" borderId="9" xfId="0" applyFont="1" applyBorder="1" applyProtection="1">
      <alignment vertical="center"/>
      <protection hidden="1"/>
    </xf>
    <xf numFmtId="0" fontId="6" fillId="0" borderId="9" xfId="0" applyFont="1" applyBorder="1" applyAlignment="1" applyProtection="1">
      <alignment horizontal="right" vertical="center" shrinkToFit="1"/>
      <protection hidden="1"/>
    </xf>
    <xf numFmtId="0" fontId="6" fillId="0" borderId="72" xfId="0" applyFont="1" applyBorder="1" applyAlignment="1" applyProtection="1">
      <alignment horizontal="right" vertical="center"/>
      <protection hidden="1"/>
    </xf>
    <xf numFmtId="42" fontId="6" fillId="0" borderId="78" xfId="0" applyNumberFormat="1" applyFont="1" applyBorder="1" applyAlignment="1" applyProtection="1">
      <alignment horizontal="right" vertical="center"/>
      <protection hidden="1"/>
    </xf>
    <xf numFmtId="42" fontId="11" fillId="0" borderId="78" xfId="0" applyNumberFormat="1" applyFont="1" applyBorder="1" applyAlignment="1" applyProtection="1">
      <alignment horizontal="right" vertical="center"/>
      <protection hidden="1"/>
    </xf>
    <xf numFmtId="42" fontId="49" fillId="7" borderId="78" xfId="0" applyNumberFormat="1" applyFont="1" applyFill="1" applyBorder="1" applyAlignment="1" applyProtection="1">
      <alignment horizontal="right" vertical="center"/>
      <protection hidden="1"/>
    </xf>
    <xf numFmtId="42" fontId="49" fillId="7" borderId="10" xfId="0" applyNumberFormat="1" applyFont="1" applyFill="1" applyBorder="1" applyProtection="1">
      <alignment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42" xfId="0" applyFont="1" applyBorder="1">
      <alignment vertical="center"/>
    </xf>
    <xf numFmtId="0" fontId="4" fillId="0" borderId="24" xfId="0" applyFont="1" applyBorder="1">
      <alignment vertical="center"/>
    </xf>
    <xf numFmtId="0" fontId="19" fillId="15" borderId="79" xfId="0" applyFont="1" applyFill="1" applyBorder="1" applyAlignment="1">
      <alignment horizontal="center" vertical="center"/>
    </xf>
    <xf numFmtId="0" fontId="19" fillId="15" borderId="80" xfId="0" applyFont="1" applyFill="1" applyBorder="1" applyAlignment="1">
      <alignment horizontal="center" vertical="center"/>
    </xf>
    <xf numFmtId="0" fontId="4" fillId="0" borderId="9" xfId="0" applyFont="1" applyBorder="1" applyProtection="1">
      <alignment vertical="center"/>
      <protection hidden="1"/>
    </xf>
    <xf numFmtId="0" fontId="19" fillId="7" borderId="81" xfId="0" applyFont="1" applyFill="1" applyBorder="1" applyAlignment="1">
      <alignment horizontal="center" vertical="center"/>
    </xf>
    <xf numFmtId="0" fontId="33" fillId="0" borderId="57" xfId="0" applyFont="1" applyBorder="1" applyProtection="1">
      <alignment vertical="center"/>
      <protection locked="0"/>
    </xf>
    <xf numFmtId="0" fontId="46" fillId="0" borderId="38" xfId="0" applyFont="1" applyBorder="1" applyProtection="1">
      <alignment vertical="center"/>
      <protection locked="0"/>
    </xf>
    <xf numFmtId="0" fontId="7" fillId="3" borderId="56" xfId="0" applyFont="1" applyFill="1" applyBorder="1" applyAlignment="1" applyProtection="1">
      <alignment horizontal="center" vertical="center" shrinkToFit="1"/>
      <protection locked="0"/>
    </xf>
    <xf numFmtId="0" fontId="7" fillId="3" borderId="48" xfId="0" applyFont="1" applyFill="1" applyBorder="1" applyAlignment="1" applyProtection="1">
      <alignment horizontal="center" vertical="center" shrinkToFit="1"/>
      <protection locked="0"/>
    </xf>
    <xf numFmtId="0" fontId="7" fillId="3" borderId="47" xfId="0" applyFont="1" applyFill="1" applyBorder="1" applyAlignment="1" applyProtection="1">
      <alignment horizontal="center" vertical="center" shrinkToFit="1"/>
      <protection locked="0"/>
    </xf>
    <xf numFmtId="0" fontId="18" fillId="3" borderId="46" xfId="0" applyFont="1" applyFill="1" applyBorder="1" applyAlignment="1" applyProtection="1">
      <alignment horizontal="center" vertical="center"/>
      <protection locked="0"/>
    </xf>
    <xf numFmtId="0" fontId="18" fillId="3" borderId="24" xfId="0" applyFont="1" applyFill="1" applyBorder="1" applyAlignment="1" applyProtection="1">
      <alignment horizontal="center" vertical="center"/>
      <protection locked="0"/>
    </xf>
    <xf numFmtId="0" fontId="18" fillId="3" borderId="43" xfId="0" applyFont="1" applyFill="1" applyBorder="1" applyAlignment="1" applyProtection="1">
      <alignment horizontal="center" vertical="center"/>
      <protection locked="0"/>
    </xf>
    <xf numFmtId="0" fontId="39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6" fillId="0" borderId="82" xfId="0" applyFont="1" applyBorder="1" applyProtection="1">
      <alignment vertical="center"/>
      <protection hidden="1"/>
    </xf>
    <xf numFmtId="0" fontId="6" fillId="0" borderId="82" xfId="0" applyFont="1" applyBorder="1" applyAlignment="1" applyProtection="1">
      <alignment horizontal="right" vertical="center" shrinkToFit="1"/>
      <protection hidden="1"/>
    </xf>
    <xf numFmtId="42" fontId="6" fillId="0" borderId="83" xfId="0" applyNumberFormat="1" applyFont="1" applyBorder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locked="0"/>
    </xf>
    <xf numFmtId="0" fontId="42" fillId="17" borderId="73" xfId="0" applyFont="1" applyFill="1" applyBorder="1" applyAlignment="1" applyProtection="1">
      <alignment horizontal="center" vertical="center" shrinkToFit="1"/>
      <protection locked="0"/>
    </xf>
    <xf numFmtId="0" fontId="7" fillId="3" borderId="46" xfId="0" applyFont="1" applyFill="1" applyBorder="1" applyAlignment="1" applyProtection="1">
      <alignment horizontal="center" vertical="center" shrinkToFit="1"/>
      <protection locked="0"/>
    </xf>
    <xf numFmtId="0" fontId="7" fillId="3" borderId="24" xfId="0" applyFont="1" applyFill="1" applyBorder="1" applyAlignment="1" applyProtection="1">
      <alignment horizontal="center" vertical="center" shrinkToFit="1"/>
      <protection locked="0"/>
    </xf>
    <xf numFmtId="0" fontId="7" fillId="17" borderId="30" xfId="0" applyFont="1" applyFill="1" applyBorder="1" applyAlignment="1" applyProtection="1">
      <alignment horizontal="center" vertical="center" shrinkToFit="1"/>
      <protection locked="0"/>
    </xf>
    <xf numFmtId="0" fontId="7" fillId="17" borderId="7" xfId="0" applyFont="1" applyFill="1" applyBorder="1" applyAlignment="1" applyProtection="1">
      <alignment horizontal="center" vertical="center" shrinkToFit="1"/>
      <protection locked="0"/>
    </xf>
    <xf numFmtId="0" fontId="7" fillId="17" borderId="1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left" vertical="center"/>
      <protection locked="0"/>
    </xf>
    <xf numFmtId="42" fontId="49" fillId="7" borderId="86" xfId="0" applyNumberFormat="1" applyFont="1" applyFill="1" applyBorder="1" applyAlignment="1" applyProtection="1">
      <alignment vertical="center" shrinkToFit="1"/>
      <protection hidden="1"/>
    </xf>
    <xf numFmtId="42" fontId="49" fillId="16" borderId="88" xfId="0" applyNumberFormat="1" applyFont="1" applyFill="1" applyBorder="1" applyProtection="1">
      <alignment vertical="center"/>
      <protection hidden="1"/>
    </xf>
    <xf numFmtId="42" fontId="4" fillId="17" borderId="88" xfId="0" applyNumberFormat="1" applyFont="1" applyFill="1" applyBorder="1" applyProtection="1">
      <alignment vertical="center"/>
      <protection hidden="1"/>
    </xf>
    <xf numFmtId="42" fontId="4" fillId="0" borderId="78" xfId="0" applyNumberFormat="1" applyFont="1" applyBorder="1" applyAlignment="1" applyProtection="1">
      <alignment horizontal="right" vertical="center"/>
      <protection hidden="1"/>
    </xf>
    <xf numFmtId="0" fontId="7" fillId="3" borderId="43" xfId="0" applyFont="1" applyFill="1" applyBorder="1" applyAlignment="1" applyProtection="1">
      <alignment horizontal="center" vertical="center" shrinkToFit="1"/>
      <protection locked="0"/>
    </xf>
    <xf numFmtId="0" fontId="44" fillId="0" borderId="0" xfId="0" applyFont="1" applyAlignment="1">
      <alignment horizontal="center" vertical="center"/>
    </xf>
    <xf numFmtId="0" fontId="44" fillId="0" borderId="0" xfId="0" applyFont="1">
      <alignment vertical="center"/>
    </xf>
    <xf numFmtId="0" fontId="12" fillId="3" borderId="9" xfId="0" applyFont="1" applyFill="1" applyBorder="1" applyAlignment="1" applyProtection="1">
      <alignment horizontal="center" vertical="center"/>
      <protection locked="0"/>
    </xf>
    <xf numFmtId="0" fontId="15" fillId="6" borderId="0" xfId="0" applyFont="1" applyFill="1" applyProtection="1">
      <alignment vertical="center"/>
      <protection locked="0"/>
    </xf>
    <xf numFmtId="0" fontId="58" fillId="6" borderId="0" xfId="0" applyFont="1" applyFill="1" applyProtection="1">
      <alignment vertical="center"/>
      <protection locked="0"/>
    </xf>
    <xf numFmtId="0" fontId="58" fillId="6" borderId="0" xfId="0" applyFont="1" applyFill="1" applyAlignment="1" applyProtection="1">
      <alignment horizontal="center" vertical="center"/>
      <protection locked="0"/>
    </xf>
    <xf numFmtId="1" fontId="0" fillId="0" borderId="0" xfId="0" applyNumberFormat="1" applyProtection="1">
      <alignment vertical="center"/>
      <protection locked="0"/>
    </xf>
    <xf numFmtId="41" fontId="0" fillId="0" borderId="0" xfId="0" applyNumberFormat="1" applyProtection="1">
      <alignment vertical="center"/>
      <protection locked="0"/>
    </xf>
    <xf numFmtId="41" fontId="0" fillId="19" borderId="0" xfId="0" applyNumberFormat="1" applyFill="1" applyProtection="1">
      <alignment vertical="center"/>
      <protection locked="0"/>
    </xf>
    <xf numFmtId="0" fontId="19" fillId="4" borderId="18" xfId="0" applyFont="1" applyFill="1" applyBorder="1" applyAlignment="1">
      <alignment horizontal="center" vertical="center" textRotation="255"/>
    </xf>
    <xf numFmtId="0" fontId="9" fillId="0" borderId="0" xfId="0" applyFont="1" applyAlignment="1">
      <alignment horizontal="left" vertical="center"/>
    </xf>
    <xf numFmtId="0" fontId="8" fillId="3" borderId="48" xfId="0" applyFont="1" applyFill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8" fillId="3" borderId="58" xfId="0" applyFont="1" applyFill="1" applyBorder="1" applyAlignment="1" applyProtection="1">
      <alignment horizontal="left" vertical="center"/>
      <protection locked="0"/>
    </xf>
    <xf numFmtId="0" fontId="4" fillId="0" borderId="7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255" wrapText="1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right" vertical="center"/>
    </xf>
    <xf numFmtId="0" fontId="4" fillId="0" borderId="60" xfId="0" applyFont="1" applyBorder="1" applyAlignment="1">
      <alignment horizontal="right" vertical="center"/>
    </xf>
    <xf numFmtId="0" fontId="18" fillId="3" borderId="41" xfId="0" applyFont="1" applyFill="1" applyBorder="1" applyAlignment="1" applyProtection="1">
      <alignment horizontal="center" vertical="center"/>
      <protection locked="0"/>
    </xf>
    <xf numFmtId="0" fontId="18" fillId="3" borderId="44" xfId="0" applyFont="1" applyFill="1" applyBorder="1" applyAlignment="1" applyProtection="1">
      <alignment horizontal="center" vertical="center"/>
      <protection locked="0"/>
    </xf>
    <xf numFmtId="0" fontId="54" fillId="3" borderId="5" xfId="0" applyFont="1" applyFill="1" applyBorder="1" applyAlignment="1" applyProtection="1">
      <alignment horizontal="center" vertical="center" shrinkToFit="1"/>
      <protection locked="0"/>
    </xf>
    <xf numFmtId="0" fontId="54" fillId="3" borderId="2" xfId="0" applyFont="1" applyFill="1" applyBorder="1" applyAlignment="1" applyProtection="1">
      <alignment horizontal="center" vertical="center" shrinkToFit="1"/>
      <protection locked="0"/>
    </xf>
    <xf numFmtId="0" fontId="53" fillId="3" borderId="4" xfId="0" applyFont="1" applyFill="1" applyBorder="1" applyAlignment="1" applyProtection="1">
      <alignment horizontal="center" vertical="center" shrinkToFit="1"/>
      <protection locked="0"/>
    </xf>
    <xf numFmtId="0" fontId="53" fillId="3" borderId="6" xfId="0" applyFont="1" applyFill="1" applyBorder="1" applyAlignment="1" applyProtection="1">
      <alignment horizontal="center" vertical="center" shrinkToFit="1"/>
      <protection locked="0"/>
    </xf>
    <xf numFmtId="0" fontId="55" fillId="18" borderId="40" xfId="0" applyFont="1" applyFill="1" applyBorder="1" applyAlignment="1" applyProtection="1">
      <alignment horizontal="center" vertical="center" wrapText="1"/>
      <protection locked="0"/>
    </xf>
    <xf numFmtId="0" fontId="55" fillId="18" borderId="23" xfId="0" applyFont="1" applyFill="1" applyBorder="1" applyAlignment="1" applyProtection="1">
      <alignment horizontal="center" vertical="center" wrapText="1"/>
      <protection locked="0"/>
    </xf>
    <xf numFmtId="0" fontId="19" fillId="18" borderId="46" xfId="0" applyFont="1" applyFill="1" applyBorder="1" applyAlignment="1">
      <alignment horizontal="center" vertical="center" wrapText="1"/>
    </xf>
    <xf numFmtId="0" fontId="19" fillId="18" borderId="43" xfId="0" applyFont="1" applyFill="1" applyBorder="1" applyAlignment="1">
      <alignment horizontal="center" vertical="center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>
      <alignment horizontal="center" vertical="center" wrapText="1" shrinkToFit="1"/>
    </xf>
    <xf numFmtId="0" fontId="2" fillId="0" borderId="21" xfId="0" applyFont="1" applyBorder="1" applyAlignment="1">
      <alignment horizontal="center" vertical="center" wrapText="1" shrinkToFit="1"/>
    </xf>
    <xf numFmtId="0" fontId="21" fillId="0" borderId="39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center" vertical="center" wrapText="1"/>
    </xf>
    <xf numFmtId="0" fontId="56" fillId="18" borderId="40" xfId="0" applyFont="1" applyFill="1" applyBorder="1" applyAlignment="1">
      <alignment horizontal="center" vertical="center" wrapText="1"/>
    </xf>
    <xf numFmtId="0" fontId="56" fillId="18" borderId="23" xfId="0" applyFont="1" applyFill="1" applyBorder="1" applyAlignment="1">
      <alignment horizontal="center" vertical="center"/>
    </xf>
    <xf numFmtId="0" fontId="43" fillId="3" borderId="39" xfId="0" applyFont="1" applyFill="1" applyBorder="1" applyAlignment="1" applyProtection="1">
      <alignment horizontal="center" vertical="center"/>
      <protection locked="0"/>
    </xf>
    <xf numFmtId="0" fontId="43" fillId="3" borderId="21" xfId="0" applyFont="1" applyFill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textRotation="255"/>
    </xf>
    <xf numFmtId="0" fontId="4" fillId="5" borderId="14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0" fontId="4" fillId="5" borderId="28" xfId="0" applyFont="1" applyFill="1" applyBorder="1" applyAlignment="1">
      <alignment horizontal="left" vertical="center" wrapText="1"/>
    </xf>
    <xf numFmtId="0" fontId="10" fillId="16" borderId="38" xfId="0" applyFont="1" applyFill="1" applyBorder="1" applyAlignment="1" applyProtection="1">
      <alignment horizontal="center" vertical="center"/>
      <protection locked="0"/>
    </xf>
    <xf numFmtId="0" fontId="10" fillId="16" borderId="26" xfId="0" applyFont="1" applyFill="1" applyBorder="1" applyAlignment="1" applyProtection="1">
      <alignment horizontal="center" vertical="center"/>
      <protection locked="0"/>
    </xf>
    <xf numFmtId="0" fontId="10" fillId="17" borderId="45" xfId="0" applyFont="1" applyFill="1" applyBorder="1" applyAlignment="1" applyProtection="1">
      <alignment horizontal="center" vertical="center" wrapText="1" shrinkToFit="1"/>
      <protection locked="0"/>
    </xf>
    <xf numFmtId="0" fontId="10" fillId="17" borderId="22" xfId="0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 applyAlignment="1" applyProtection="1">
      <alignment horizontal="center" vertical="center"/>
      <protection locked="0" hidden="1"/>
    </xf>
    <xf numFmtId="0" fontId="4" fillId="0" borderId="77" xfId="0" applyFont="1" applyBorder="1" applyAlignment="1" applyProtection="1">
      <alignment horizontal="left" vertical="center" shrinkToFit="1"/>
      <protection hidden="1"/>
    </xf>
    <xf numFmtId="0" fontId="4" fillId="0" borderId="72" xfId="0" applyFont="1" applyBorder="1" applyAlignment="1" applyProtection="1">
      <alignment horizontal="left" vertical="center" shrinkToFit="1"/>
      <protection hidden="1"/>
    </xf>
    <xf numFmtId="0" fontId="41" fillId="4" borderId="39" xfId="0" applyFont="1" applyFill="1" applyBorder="1" applyAlignment="1">
      <alignment horizontal="center" vertical="center" wrapText="1"/>
    </xf>
    <xf numFmtId="0" fontId="41" fillId="4" borderId="21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22" fillId="12" borderId="45" xfId="0" applyFont="1" applyFill="1" applyBorder="1" applyAlignment="1">
      <alignment horizontal="center" vertical="center" shrinkToFit="1"/>
    </xf>
    <xf numFmtId="0" fontId="22" fillId="12" borderId="22" xfId="0" applyFont="1" applyFill="1" applyBorder="1" applyAlignment="1">
      <alignment horizontal="center" vertical="center" shrinkToFit="1"/>
    </xf>
    <xf numFmtId="0" fontId="30" fillId="0" borderId="41" xfId="0" applyFont="1" applyBorder="1" applyAlignment="1">
      <alignment horizontal="center" vertical="center" shrinkToFit="1"/>
    </xf>
    <xf numFmtId="0" fontId="30" fillId="0" borderId="44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textRotation="255"/>
    </xf>
    <xf numFmtId="0" fontId="4" fillId="0" borderId="64" xfId="0" applyFont="1" applyBorder="1" applyAlignment="1">
      <alignment horizontal="center" vertical="center" textRotation="255"/>
    </xf>
    <xf numFmtId="0" fontId="6" fillId="5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8" fillId="0" borderId="65" xfId="0" applyFont="1" applyBorder="1" applyAlignment="1">
      <alignment horizontal="left" vertical="center" wrapText="1"/>
    </xf>
    <xf numFmtId="0" fontId="8" fillId="0" borderId="66" xfId="0" applyFont="1" applyBorder="1" applyAlignment="1">
      <alignment horizontal="left" vertical="center" wrapText="1"/>
    </xf>
    <xf numFmtId="0" fontId="8" fillId="0" borderId="67" xfId="0" applyFont="1" applyBorder="1" applyAlignment="1">
      <alignment horizontal="left" vertical="center" wrapText="1"/>
    </xf>
    <xf numFmtId="0" fontId="8" fillId="0" borderId="6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9" xfId="0" applyFont="1" applyBorder="1" applyAlignment="1">
      <alignment horizontal="left" vertical="center" wrapText="1"/>
    </xf>
    <xf numFmtId="0" fontId="8" fillId="0" borderId="70" xfId="0" applyFont="1" applyBorder="1" applyAlignment="1">
      <alignment horizontal="left" vertical="center" wrapText="1"/>
    </xf>
    <xf numFmtId="0" fontId="8" fillId="0" borderId="71" xfId="0" applyFont="1" applyBorder="1" applyAlignment="1">
      <alignment horizontal="left" vertical="center" wrapText="1"/>
    </xf>
    <xf numFmtId="0" fontId="5" fillId="6" borderId="25" xfId="0" applyFont="1" applyFill="1" applyBorder="1" applyAlignment="1" applyProtection="1">
      <alignment horizontal="center" vertical="center"/>
      <protection locked="0"/>
    </xf>
    <xf numFmtId="0" fontId="5" fillId="6" borderId="38" xfId="0" applyFont="1" applyFill="1" applyBorder="1" applyAlignment="1" applyProtection="1">
      <alignment horizontal="center" vertical="center"/>
      <protection locked="0"/>
    </xf>
    <xf numFmtId="0" fontId="5" fillId="6" borderId="26" xfId="0" applyFont="1" applyFill="1" applyBorder="1" applyAlignment="1" applyProtection="1">
      <alignment horizontal="center" vertical="center"/>
      <protection locked="0"/>
    </xf>
    <xf numFmtId="0" fontId="21" fillId="0" borderId="16" xfId="0" applyFont="1" applyBorder="1" applyAlignment="1">
      <alignment horizontal="center" vertical="center" shrinkToFit="1"/>
    </xf>
    <xf numFmtId="0" fontId="21" fillId="0" borderId="28" xfId="0" applyFont="1" applyBorder="1" applyAlignment="1">
      <alignment horizontal="center" vertical="center" shrinkToFit="1"/>
    </xf>
    <xf numFmtId="0" fontId="42" fillId="0" borderId="0" xfId="0" applyFont="1" applyAlignment="1" applyProtection="1">
      <alignment horizontal="left" vertical="center" shrinkToFit="1"/>
      <protection hidden="1"/>
    </xf>
    <xf numFmtId="0" fontId="21" fillId="0" borderId="39" xfId="0" applyFont="1" applyBorder="1" applyAlignment="1" applyProtection="1">
      <alignment horizontal="center" vertical="center" shrinkToFit="1"/>
      <protection locked="0"/>
    </xf>
    <xf numFmtId="0" fontId="21" fillId="0" borderId="21" xfId="0" applyFont="1" applyBorder="1" applyAlignment="1" applyProtection="1">
      <alignment horizontal="center" vertical="center" shrinkToFit="1"/>
      <protection locked="0"/>
    </xf>
    <xf numFmtId="0" fontId="21" fillId="0" borderId="16" xfId="0" applyFont="1" applyBorder="1" applyAlignment="1" applyProtection="1">
      <alignment horizontal="center" vertical="center" shrinkToFit="1"/>
      <protection locked="0"/>
    </xf>
    <xf numFmtId="0" fontId="21" fillId="0" borderId="28" xfId="0" applyFont="1" applyBorder="1" applyAlignment="1" applyProtection="1">
      <alignment horizontal="center" vertical="center" shrinkToFit="1"/>
      <protection locked="0"/>
    </xf>
    <xf numFmtId="0" fontId="4" fillId="5" borderId="0" xfId="0" applyFont="1" applyFill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 shrinkToFit="1"/>
    </xf>
    <xf numFmtId="0" fontId="1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17" xfId="0" applyFont="1" applyBorder="1" applyAlignment="1" applyProtection="1">
      <alignment horizontal="center" vertical="center"/>
      <protection hidden="1"/>
    </xf>
    <xf numFmtId="0" fontId="25" fillId="0" borderId="12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50" fillId="0" borderId="41" xfId="0" applyFont="1" applyBorder="1" applyAlignment="1" applyProtection="1">
      <alignment horizontal="center" wrapText="1"/>
      <protection locked="0"/>
    </xf>
    <xf numFmtId="0" fontId="25" fillId="0" borderId="64" xfId="0" applyFont="1" applyBorder="1" applyAlignment="1" applyProtection="1">
      <alignment horizontal="center"/>
      <protection locked="0"/>
    </xf>
    <xf numFmtId="0" fontId="25" fillId="0" borderId="44" xfId="0" applyFont="1" applyBorder="1" applyAlignment="1" applyProtection="1">
      <alignment horizontal="center"/>
      <protection locked="0"/>
    </xf>
    <xf numFmtId="0" fontId="55" fillId="18" borderId="41" xfId="0" applyFont="1" applyFill="1" applyBorder="1" applyAlignment="1" applyProtection="1">
      <alignment horizontal="center" wrapText="1" shrinkToFit="1"/>
      <protection locked="0"/>
    </xf>
    <xf numFmtId="0" fontId="55" fillId="18" borderId="44" xfId="0" applyFont="1" applyFill="1" applyBorder="1" applyAlignment="1" applyProtection="1">
      <alignment horizontal="center" shrinkToFit="1"/>
      <protection locked="0"/>
    </xf>
    <xf numFmtId="0" fontId="35" fillId="5" borderId="14" xfId="0" applyFont="1" applyFill="1" applyBorder="1" applyAlignment="1" applyProtection="1">
      <alignment horizontal="center" vertical="center" wrapText="1"/>
      <protection locked="0"/>
    </xf>
    <xf numFmtId="0" fontId="36" fillId="5" borderId="16" xfId="0" applyFont="1" applyFill="1" applyBorder="1" applyAlignment="1" applyProtection="1">
      <alignment horizontal="center" vertical="center"/>
      <protection locked="0"/>
    </xf>
    <xf numFmtId="0" fontId="36" fillId="5" borderId="18" xfId="0" applyFont="1" applyFill="1" applyBorder="1" applyAlignment="1" applyProtection="1">
      <alignment horizontal="center" vertical="center"/>
      <protection locked="0"/>
    </xf>
    <xf numFmtId="0" fontId="36" fillId="5" borderId="19" xfId="0" applyFont="1" applyFill="1" applyBorder="1" applyAlignment="1" applyProtection="1">
      <alignment horizontal="center" vertical="center"/>
      <protection locked="0"/>
    </xf>
    <xf numFmtId="0" fontId="36" fillId="5" borderId="20" xfId="0" applyFont="1" applyFill="1" applyBorder="1" applyAlignment="1" applyProtection="1">
      <alignment horizontal="center" vertical="center"/>
      <protection locked="0"/>
    </xf>
    <xf numFmtId="0" fontId="36" fillId="5" borderId="28" xfId="0" applyFont="1" applyFill="1" applyBorder="1" applyAlignment="1" applyProtection="1">
      <alignment horizontal="center" vertical="center"/>
      <protection locked="0"/>
    </xf>
    <xf numFmtId="176" fontId="4" fillId="0" borderId="48" xfId="0" applyNumberFormat="1" applyFont="1" applyBorder="1" applyAlignment="1" applyProtection="1">
      <alignment horizontal="center" vertical="center"/>
      <protection hidden="1"/>
    </xf>
    <xf numFmtId="176" fontId="4" fillId="0" borderId="58" xfId="0" applyNumberFormat="1" applyFont="1" applyBorder="1" applyAlignment="1" applyProtection="1">
      <alignment horizontal="center" vertical="center"/>
      <protection hidden="1"/>
    </xf>
    <xf numFmtId="0" fontId="32" fillId="9" borderId="29" xfId="0" applyFont="1" applyFill="1" applyBorder="1" applyAlignment="1">
      <alignment horizontal="center" vertical="center"/>
    </xf>
    <xf numFmtId="0" fontId="32" fillId="4" borderId="29" xfId="0" applyFont="1" applyFill="1" applyBorder="1" applyAlignment="1" applyProtection="1">
      <alignment horizontal="center" vertical="center" shrinkToFit="1"/>
      <protection locked="0"/>
    </xf>
    <xf numFmtId="0" fontId="44" fillId="12" borderId="14" xfId="0" applyFont="1" applyFill="1" applyBorder="1" applyAlignment="1" applyProtection="1">
      <alignment horizontal="center" vertical="center"/>
      <protection locked="0"/>
    </xf>
    <xf numFmtId="0" fontId="44" fillId="12" borderId="16" xfId="0" applyFont="1" applyFill="1" applyBorder="1" applyAlignment="1" applyProtection="1">
      <alignment horizontal="center" vertical="center"/>
      <protection locked="0"/>
    </xf>
    <xf numFmtId="0" fontId="40" fillId="12" borderId="20" xfId="0" applyFont="1" applyFill="1" applyBorder="1" applyAlignment="1" applyProtection="1">
      <alignment horizontal="center" vertical="center"/>
      <protection locked="0"/>
    </xf>
    <xf numFmtId="0" fontId="44" fillId="12" borderId="28" xfId="0" applyFont="1" applyFill="1" applyBorder="1" applyAlignment="1" applyProtection="1">
      <alignment horizontal="center" vertical="center"/>
      <protection locked="0"/>
    </xf>
    <xf numFmtId="0" fontId="17" fillId="0" borderId="49" xfId="0" applyFont="1" applyBorder="1" applyAlignment="1" applyProtection="1">
      <alignment horizontal="center" vertical="top" shrinkToFit="1"/>
      <protection hidden="1"/>
    </xf>
    <xf numFmtId="0" fontId="17" fillId="0" borderId="51" xfId="0" applyFont="1" applyBorder="1" applyAlignment="1" applyProtection="1">
      <alignment horizontal="center" vertical="top" shrinkToFit="1"/>
      <protection hidden="1"/>
    </xf>
    <xf numFmtId="0" fontId="17" fillId="5" borderId="0" xfId="0" applyFont="1" applyFill="1" applyAlignment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74" xfId="0" applyFont="1" applyFill="1" applyBorder="1" applyAlignment="1" applyProtection="1">
      <alignment horizontal="center" vertical="center"/>
      <protection locked="0"/>
    </xf>
    <xf numFmtId="49" fontId="6" fillId="3" borderId="13" xfId="0" applyNumberFormat="1" applyFont="1" applyFill="1" applyBorder="1" applyAlignment="1" applyProtection="1">
      <alignment horizontal="center" vertical="center"/>
      <protection locked="0"/>
    </xf>
    <xf numFmtId="49" fontId="6" fillId="3" borderId="27" xfId="0" applyNumberFormat="1" applyFont="1" applyFill="1" applyBorder="1" applyAlignment="1" applyProtection="1">
      <alignment horizontal="center" vertical="center"/>
      <protection locked="0"/>
    </xf>
    <xf numFmtId="49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48" fillId="5" borderId="14" xfId="0" applyFont="1" applyFill="1" applyBorder="1" applyAlignment="1">
      <alignment horizontal="center" vertical="center" wrapText="1"/>
    </xf>
    <xf numFmtId="0" fontId="48" fillId="5" borderId="15" xfId="0" applyFont="1" applyFill="1" applyBorder="1" applyAlignment="1">
      <alignment horizontal="center" vertical="center"/>
    </xf>
    <xf numFmtId="0" fontId="48" fillId="5" borderId="16" xfId="0" applyFont="1" applyFill="1" applyBorder="1" applyAlignment="1">
      <alignment horizontal="center" vertical="center"/>
    </xf>
    <xf numFmtId="0" fontId="48" fillId="5" borderId="20" xfId="0" applyFont="1" applyFill="1" applyBorder="1" applyAlignment="1">
      <alignment horizontal="center" vertical="center"/>
    </xf>
    <xf numFmtId="0" fontId="48" fillId="5" borderId="29" xfId="0" applyFont="1" applyFill="1" applyBorder="1" applyAlignment="1">
      <alignment horizontal="center" vertical="center"/>
    </xf>
    <xf numFmtId="0" fontId="48" fillId="5" borderId="28" xfId="0" applyFont="1" applyFill="1" applyBorder="1" applyAlignment="1">
      <alignment horizontal="center" vertical="center"/>
    </xf>
    <xf numFmtId="177" fontId="4" fillId="3" borderId="48" xfId="0" applyNumberFormat="1" applyFont="1" applyFill="1" applyBorder="1" applyAlignment="1" applyProtection="1">
      <alignment horizontal="center" vertical="center"/>
      <protection locked="0"/>
    </xf>
    <xf numFmtId="177" fontId="4" fillId="3" borderId="58" xfId="0" applyNumberFormat="1" applyFont="1" applyFill="1" applyBorder="1" applyAlignment="1" applyProtection="1">
      <alignment horizontal="center" vertical="center"/>
      <protection locked="0"/>
    </xf>
    <xf numFmtId="5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52" fillId="0" borderId="59" xfId="0" applyFont="1" applyBorder="1" applyAlignment="1" applyProtection="1">
      <alignment horizontal="center" vertical="center"/>
      <protection locked="0" hidden="1"/>
    </xf>
    <xf numFmtId="0" fontId="4" fillId="0" borderId="48" xfId="0" applyFont="1" applyBorder="1" applyAlignment="1" applyProtection="1">
      <alignment horizontal="center" vertical="center"/>
      <protection hidden="1"/>
    </xf>
    <xf numFmtId="0" fontId="4" fillId="0" borderId="58" xfId="0" applyFont="1" applyBorder="1" applyAlignment="1" applyProtection="1">
      <alignment horizontal="center" vertical="center"/>
      <protection hidden="1"/>
    </xf>
    <xf numFmtId="0" fontId="8" fillId="17" borderId="87" xfId="0" applyFont="1" applyFill="1" applyBorder="1" applyAlignment="1" applyProtection="1">
      <alignment horizontal="center" vertical="center" wrapText="1"/>
      <protection hidden="1"/>
    </xf>
    <xf numFmtId="0" fontId="8" fillId="17" borderId="0" xfId="0" applyFont="1" applyFill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0" fontId="4" fillId="0" borderId="61" xfId="0" applyFont="1" applyBorder="1" applyAlignment="1">
      <alignment horizontal="center" vertical="center" shrinkToFit="1"/>
    </xf>
    <xf numFmtId="0" fontId="49" fillId="7" borderId="8" xfId="0" applyFont="1" applyFill="1" applyBorder="1" applyAlignment="1" applyProtection="1">
      <alignment horizontal="center" vertical="center"/>
      <protection hidden="1"/>
    </xf>
    <xf numFmtId="0" fontId="49" fillId="7" borderId="9" xfId="0" applyFont="1" applyFill="1" applyBorder="1" applyAlignment="1" applyProtection="1">
      <alignment horizontal="center" vertical="center"/>
      <protection hidden="1"/>
    </xf>
    <xf numFmtId="0" fontId="5" fillId="6" borderId="25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49" fillId="7" borderId="84" xfId="0" applyFont="1" applyFill="1" applyBorder="1" applyAlignment="1" applyProtection="1">
      <alignment horizontal="center" vertical="center"/>
      <protection hidden="1"/>
    </xf>
    <xf numFmtId="0" fontId="49" fillId="7" borderId="85" xfId="0" applyFont="1" applyFill="1" applyBorder="1" applyAlignment="1" applyProtection="1">
      <alignment horizontal="center" vertical="center"/>
      <protection hidden="1"/>
    </xf>
    <xf numFmtId="42" fontId="10" fillId="5" borderId="41" xfId="0" applyNumberFormat="1" applyFont="1" applyFill="1" applyBorder="1" applyAlignment="1">
      <alignment horizontal="left" vertical="center" wrapText="1"/>
    </xf>
    <xf numFmtId="42" fontId="10" fillId="5" borderId="64" xfId="0" applyNumberFormat="1" applyFont="1" applyFill="1" applyBorder="1" applyAlignment="1">
      <alignment horizontal="left" vertical="center" wrapText="1"/>
    </xf>
    <xf numFmtId="42" fontId="10" fillId="5" borderId="44" xfId="0" applyNumberFormat="1" applyFont="1" applyFill="1" applyBorder="1" applyAlignment="1">
      <alignment horizontal="left" vertical="center" wrapText="1"/>
    </xf>
    <xf numFmtId="0" fontId="20" fillId="6" borderId="4" xfId="0" applyFont="1" applyFill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/>
    </xf>
    <xf numFmtId="0" fontId="20" fillId="6" borderId="30" xfId="0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7" xfId="0" applyFont="1" applyBorder="1" applyAlignment="1" applyProtection="1">
      <alignment horizontal="center" vertical="center"/>
      <protection hidden="1"/>
    </xf>
    <xf numFmtId="0" fontId="8" fillId="16" borderId="87" xfId="0" applyFont="1" applyFill="1" applyBorder="1" applyAlignment="1" applyProtection="1">
      <alignment horizontal="center" vertical="center" wrapText="1"/>
      <protection hidden="1"/>
    </xf>
    <xf numFmtId="0" fontId="8" fillId="16" borderId="0" xfId="0" applyFont="1" applyFill="1" applyAlignment="1" applyProtection="1">
      <alignment horizontal="center" vertical="center" wrapText="1"/>
      <protection hidden="1"/>
    </xf>
    <xf numFmtId="0" fontId="42" fillId="0" borderId="29" xfId="0" applyFont="1" applyBorder="1" applyAlignment="1" applyProtection="1">
      <alignment horizontal="left" vertical="center" shrinkToFit="1"/>
      <protection hidden="1"/>
    </xf>
    <xf numFmtId="0" fontId="20" fillId="6" borderId="49" xfId="0" applyFont="1" applyFill="1" applyBorder="1" applyAlignment="1">
      <alignment horizontal="center" vertical="center"/>
    </xf>
    <xf numFmtId="0" fontId="20" fillId="6" borderId="51" xfId="0" applyFont="1" applyFill="1" applyBorder="1" applyAlignment="1">
      <alignment horizontal="center" vertical="center"/>
    </xf>
    <xf numFmtId="0" fontId="20" fillId="6" borderId="52" xfId="0" applyFont="1" applyFill="1" applyBorder="1" applyAlignment="1">
      <alignment horizontal="center" vertical="center"/>
    </xf>
    <xf numFmtId="0" fontId="49" fillId="7" borderId="77" xfId="0" applyFont="1" applyFill="1" applyBorder="1" applyAlignment="1" applyProtection="1">
      <alignment horizontal="left" vertical="center"/>
      <protection hidden="1"/>
    </xf>
    <xf numFmtId="0" fontId="49" fillId="7" borderId="72" xfId="0" applyFont="1" applyFill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51" fillId="4" borderId="87" xfId="0" applyFont="1" applyFill="1" applyBorder="1" applyAlignment="1" applyProtection="1">
      <alignment horizontal="center" vertical="center" wrapText="1"/>
      <protection hidden="1"/>
    </xf>
    <xf numFmtId="0" fontId="51" fillId="4" borderId="0" xfId="0" applyFont="1" applyFill="1" applyAlignment="1" applyProtection="1">
      <alignment horizontal="center" vertical="center" wrapText="1"/>
      <protection hidden="1"/>
    </xf>
    <xf numFmtId="42" fontId="40" fillId="4" borderId="88" xfId="0" applyNumberFormat="1" applyFont="1" applyFill="1" applyBorder="1" applyAlignment="1" applyProtection="1">
      <alignment horizontal="center" vertical="center"/>
      <protection hidden="1"/>
    </xf>
    <xf numFmtId="0" fontId="40" fillId="4" borderId="88" xfId="0" applyFont="1" applyFill="1" applyBorder="1" applyAlignment="1" applyProtection="1">
      <alignment horizontal="center" vertical="center"/>
      <protection hidden="1"/>
    </xf>
    <xf numFmtId="0" fontId="45" fillId="10" borderId="0" xfId="0" applyFont="1" applyFill="1" applyAlignment="1">
      <alignment horizontal="left" vertical="top" wrapText="1"/>
    </xf>
    <xf numFmtId="0" fontId="22" fillId="13" borderId="45" xfId="0" applyFont="1" applyFill="1" applyBorder="1" applyAlignment="1">
      <alignment horizontal="center" vertical="center" shrinkToFit="1"/>
    </xf>
    <xf numFmtId="0" fontId="22" fillId="13" borderId="22" xfId="0" applyFont="1" applyFill="1" applyBorder="1" applyAlignment="1">
      <alignment horizontal="center" vertical="center" shrinkToFit="1"/>
    </xf>
    <xf numFmtId="0" fontId="30" fillId="11" borderId="45" xfId="0" applyFont="1" applyFill="1" applyBorder="1" applyAlignment="1">
      <alignment horizontal="center" vertical="center" shrinkToFit="1"/>
    </xf>
    <xf numFmtId="0" fontId="30" fillId="11" borderId="22" xfId="0" applyFont="1" applyFill="1" applyBorder="1" applyAlignment="1">
      <alignment horizontal="center" vertical="center" shrinkToFit="1"/>
    </xf>
    <xf numFmtId="0" fontId="4" fillId="0" borderId="77" xfId="0" applyFont="1" applyBorder="1" applyAlignment="1" applyProtection="1">
      <alignment horizontal="left" vertical="center"/>
      <protection hidden="1"/>
    </xf>
    <xf numFmtId="0" fontId="4" fillId="0" borderId="72" xfId="0" applyFont="1" applyBorder="1" applyAlignment="1" applyProtection="1">
      <alignment horizontal="left" vertical="center"/>
      <protection hidden="1"/>
    </xf>
  </cellXfs>
  <cellStyles count="6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  <cellStyle name="標準_第５４回秋季団体ＰＧ" xfId="5" xr:uid="{00000000-0005-0000-0000-000005000000}"/>
  </cellStyles>
  <dxfs count="0"/>
  <tableStyles count="0" defaultTableStyle="TableStyleMedium9" defaultPivotStyle="PivotStyleLight16"/>
  <colors>
    <mruColors>
      <color rgb="FF00B0F0"/>
      <color rgb="FFFF71DA"/>
      <color rgb="FFCCFFCC"/>
      <color rgb="FFFFC1EF"/>
      <color rgb="FFFF33CC"/>
      <color rgb="FFFFA7E8"/>
      <color rgb="FFB3FDB7"/>
      <color rgb="FFECF6A2"/>
      <color rgb="FFC0C0C0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31091</xdr:colOff>
      <xdr:row>2</xdr:row>
      <xdr:rowOff>17972</xdr:rowOff>
    </xdr:from>
    <xdr:to>
      <xdr:col>6</xdr:col>
      <xdr:colOff>221591</xdr:colOff>
      <xdr:row>2</xdr:row>
      <xdr:rowOff>237586</xdr:rowOff>
    </xdr:to>
    <xdr:sp macro="" textlink="">
      <xdr:nvSpPr>
        <xdr:cNvPr id="8" name="強調線吹き出し 2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717860" y="709882"/>
          <a:ext cx="1574321" cy="219614"/>
        </a:xfrm>
        <a:prstGeom prst="accentCallout2">
          <a:avLst>
            <a:gd name="adj1" fmla="val 48380"/>
            <a:gd name="adj2" fmla="val -1104"/>
            <a:gd name="adj3" fmla="val 48380"/>
            <a:gd name="adj4" fmla="val -20474"/>
            <a:gd name="adj5" fmla="val 146045"/>
            <a:gd name="adj6" fmla="val -818"/>
          </a:avLst>
        </a:prstGeom>
        <a:solidFill>
          <a:srgbClr val="FFFF00"/>
        </a:solidFill>
        <a:ln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下から団体番号を入力</a:t>
          </a:r>
        </a:p>
      </xdr:txBody>
    </xdr:sp>
    <xdr:clientData/>
  </xdr:twoCellAnchor>
  <xdr:twoCellAnchor>
    <xdr:from>
      <xdr:col>9</xdr:col>
      <xdr:colOff>267890</xdr:colOff>
      <xdr:row>5</xdr:row>
      <xdr:rowOff>35719</xdr:rowOff>
    </xdr:from>
    <xdr:to>
      <xdr:col>10</xdr:col>
      <xdr:colOff>125015</xdr:colOff>
      <xdr:row>8</xdr:row>
      <xdr:rowOff>71437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6298406" y="1482328"/>
          <a:ext cx="238125" cy="66675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126206</xdr:colOff>
      <xdr:row>0</xdr:row>
      <xdr:rowOff>216694</xdr:rowOff>
    </xdr:from>
    <xdr:to>
      <xdr:col>12</xdr:col>
      <xdr:colOff>127794</xdr:colOff>
      <xdr:row>53</xdr:row>
      <xdr:rowOff>140494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rot="5400000">
          <a:off x="2197100" y="5511800"/>
          <a:ext cx="10591800" cy="1588"/>
        </a:xfrm>
        <a:prstGeom prst="straightConnector1">
          <a:avLst/>
        </a:prstGeom>
        <a:ln w="31750">
          <a:solidFill>
            <a:srgbClr val="FF000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171449</xdr:colOff>
      <xdr:row>48</xdr:row>
      <xdr:rowOff>76201</xdr:rowOff>
    </xdr:from>
    <xdr:to>
      <xdr:col>1</xdr:col>
      <xdr:colOff>174624</xdr:colOff>
      <xdr:row>52</xdr:row>
      <xdr:rowOff>139701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rot="16200000" flipH="1">
          <a:off x="207962" y="10174288"/>
          <a:ext cx="825500" cy="3175"/>
        </a:xfrm>
        <a:prstGeom prst="straightConnector1">
          <a:avLst/>
        </a:prstGeom>
        <a:ln w="31750">
          <a:solidFill>
            <a:srgbClr val="FF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219076</xdr:colOff>
      <xdr:row>6</xdr:row>
      <xdr:rowOff>95250</xdr:rowOff>
    </xdr:from>
    <xdr:to>
      <xdr:col>2</xdr:col>
      <xdr:colOff>142878</xdr:colOff>
      <xdr:row>7</xdr:row>
      <xdr:rowOff>96840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10800000">
          <a:off x="666751" y="1781175"/>
          <a:ext cx="276227" cy="192090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26060</xdr:colOff>
      <xdr:row>89</xdr:row>
      <xdr:rowOff>116995</xdr:rowOff>
    </xdr:from>
    <xdr:to>
      <xdr:col>9</xdr:col>
      <xdr:colOff>33068</xdr:colOff>
      <xdr:row>99</xdr:row>
      <xdr:rowOff>125801</xdr:rowOff>
    </xdr:to>
    <xdr:sp macro="" textlink="">
      <xdr:nvSpPr>
        <xdr:cNvPr id="11" name="雲形吹き出し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404739" y="17504613"/>
          <a:ext cx="2648848" cy="1850905"/>
        </a:xfrm>
        <a:prstGeom prst="cloudCallout">
          <a:avLst>
            <a:gd name="adj1" fmla="val -97087"/>
            <a:gd name="adj2" fmla="val 46779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542745</xdr:colOff>
      <xdr:row>90</xdr:row>
      <xdr:rowOff>125442</xdr:rowOff>
    </xdr:from>
    <xdr:to>
      <xdr:col>8</xdr:col>
      <xdr:colOff>447495</xdr:colOff>
      <xdr:row>97</xdr:row>
      <xdr:rowOff>107830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921424" y="17701763"/>
          <a:ext cx="1737863" cy="1276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新規登録団体は４６番から追加してください。</a:t>
          </a:r>
          <a:endParaRPr kumimoji="1" lang="en-US" altLang="ja-JP" sz="1100"/>
        </a:p>
        <a:p>
          <a:r>
            <a:rPr kumimoji="1" lang="ja-JP" altLang="en-US" sz="1100"/>
            <a:t>出来るだけ短い名前で！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個人の方は名前を入力してください。</a:t>
          </a:r>
        </a:p>
      </xdr:txBody>
    </xdr:sp>
    <xdr:clientData/>
  </xdr:twoCellAnchor>
  <xdr:twoCellAnchor>
    <xdr:from>
      <xdr:col>3</xdr:col>
      <xdr:colOff>86062</xdr:colOff>
      <xdr:row>1</xdr:row>
      <xdr:rowOff>311472</xdr:rowOff>
    </xdr:from>
    <xdr:to>
      <xdr:col>3</xdr:col>
      <xdr:colOff>301723</xdr:colOff>
      <xdr:row>2</xdr:row>
      <xdr:rowOff>218424</xdr:rowOff>
    </xdr:to>
    <xdr:sp macro="" textlink="">
      <xdr:nvSpPr>
        <xdr:cNvPr id="31" name="七角形 30">
          <a:extLst>
            <a:ext uri="{FF2B5EF4-FFF2-40B4-BE49-F238E27FC236}">
              <a16:creationId xmlns:a16="http://schemas.microsoft.com/office/drawing/2014/main" id="{06561081-7D2D-9590-DC93-716DCA32AE12}"/>
            </a:ext>
          </a:extLst>
        </xdr:cNvPr>
        <xdr:cNvSpPr/>
      </xdr:nvSpPr>
      <xdr:spPr>
        <a:xfrm>
          <a:off x="2080920" y="688878"/>
          <a:ext cx="215661" cy="221456"/>
        </a:xfrm>
        <a:prstGeom prst="heptagon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１</a:t>
          </a:r>
        </a:p>
      </xdr:txBody>
    </xdr:sp>
    <xdr:clientData/>
  </xdr:twoCellAnchor>
  <xdr:twoCellAnchor>
    <xdr:from>
      <xdr:col>10</xdr:col>
      <xdr:colOff>76380</xdr:colOff>
      <xdr:row>3</xdr:row>
      <xdr:rowOff>35046</xdr:rowOff>
    </xdr:from>
    <xdr:to>
      <xdr:col>11</xdr:col>
      <xdr:colOff>20891</xdr:colOff>
      <xdr:row>4</xdr:row>
      <xdr:rowOff>3886</xdr:rowOff>
    </xdr:to>
    <xdr:sp macro="" textlink="">
      <xdr:nvSpPr>
        <xdr:cNvPr id="32" name="七角形 31">
          <a:extLst>
            <a:ext uri="{FF2B5EF4-FFF2-40B4-BE49-F238E27FC236}">
              <a16:creationId xmlns:a16="http://schemas.microsoft.com/office/drawing/2014/main" id="{D6037477-4945-45B9-90DB-569A64174058}"/>
            </a:ext>
          </a:extLst>
        </xdr:cNvPr>
        <xdr:cNvSpPr/>
      </xdr:nvSpPr>
      <xdr:spPr>
        <a:xfrm>
          <a:off x="6474305" y="978560"/>
          <a:ext cx="223072" cy="220444"/>
        </a:xfrm>
        <a:prstGeom prst="heptagon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２</a:t>
          </a:r>
        </a:p>
      </xdr:txBody>
    </xdr:sp>
    <xdr:clientData/>
  </xdr:twoCellAnchor>
  <xdr:twoCellAnchor>
    <xdr:from>
      <xdr:col>9</xdr:col>
      <xdr:colOff>187467</xdr:colOff>
      <xdr:row>5</xdr:row>
      <xdr:rowOff>17971</xdr:rowOff>
    </xdr:from>
    <xdr:to>
      <xdr:col>9</xdr:col>
      <xdr:colOff>188703</xdr:colOff>
      <xdr:row>6</xdr:row>
      <xdr:rowOff>11344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4BC5FAD9-2A6F-6D33-A0EC-1C55ECDAD09E}"/>
            </a:ext>
          </a:extLst>
        </xdr:cNvPr>
        <xdr:cNvCxnSpPr/>
      </xdr:nvCxnSpPr>
      <xdr:spPr>
        <a:xfrm flipH="1">
          <a:off x="6207986" y="1401792"/>
          <a:ext cx="1236" cy="182076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53915</xdr:colOff>
      <xdr:row>2</xdr:row>
      <xdr:rowOff>161745</xdr:rowOff>
    </xdr:from>
    <xdr:to>
      <xdr:col>9</xdr:col>
      <xdr:colOff>260589</xdr:colOff>
      <xdr:row>3</xdr:row>
      <xdr:rowOff>161745</xdr:rowOff>
    </xdr:to>
    <xdr:sp macro="" textlink="">
      <xdr:nvSpPr>
        <xdr:cNvPr id="4" name="矢印: 右カーブ 3">
          <a:extLst>
            <a:ext uri="{FF2B5EF4-FFF2-40B4-BE49-F238E27FC236}">
              <a16:creationId xmlns:a16="http://schemas.microsoft.com/office/drawing/2014/main" id="{05C3A47F-727D-4D61-6B64-3A83B7168660}"/>
            </a:ext>
          </a:extLst>
        </xdr:cNvPr>
        <xdr:cNvSpPr/>
      </xdr:nvSpPr>
      <xdr:spPr>
        <a:xfrm flipH="1">
          <a:off x="6074434" y="853655"/>
          <a:ext cx="206674" cy="251604"/>
        </a:xfrm>
        <a:prstGeom prst="curvedRigh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64</xdr:col>
      <xdr:colOff>125801</xdr:colOff>
      <xdr:row>46</xdr:row>
      <xdr:rowOff>17971</xdr:rowOff>
    </xdr:from>
    <xdr:to>
      <xdr:col>66</xdr:col>
      <xdr:colOff>323490</xdr:colOff>
      <xdr:row>47</xdr:row>
      <xdr:rowOff>44929</xdr:rowOff>
    </xdr:to>
    <xdr:sp macro="" textlink="">
      <xdr:nvSpPr>
        <xdr:cNvPr id="2" name="吹き出し: 線 (枠付き、強調線付き) 1">
          <a:extLst>
            <a:ext uri="{FF2B5EF4-FFF2-40B4-BE49-F238E27FC236}">
              <a16:creationId xmlns:a16="http://schemas.microsoft.com/office/drawing/2014/main" id="{EDD3B3EF-2FF5-2403-7892-DD706D65637D}"/>
            </a:ext>
          </a:extLst>
        </xdr:cNvPr>
        <xdr:cNvSpPr/>
      </xdr:nvSpPr>
      <xdr:spPr>
        <a:xfrm>
          <a:off x="33553159" y="9138608"/>
          <a:ext cx="1392807" cy="215661"/>
        </a:xfrm>
        <a:prstGeom prst="accentBorderCallout1">
          <a:avLst>
            <a:gd name="adj1" fmla="val 18750"/>
            <a:gd name="adj2" fmla="val -8333"/>
            <a:gd name="adj3" fmla="val -70834"/>
            <a:gd name="adj4" fmla="val -24261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入力してください</a:t>
          </a:r>
        </a:p>
      </xdr:txBody>
    </xdr:sp>
    <xdr:clientData/>
  </xdr:twoCellAnchor>
  <xdr:twoCellAnchor>
    <xdr:from>
      <xdr:col>52</xdr:col>
      <xdr:colOff>17609</xdr:colOff>
      <xdr:row>4</xdr:row>
      <xdr:rowOff>35585</xdr:rowOff>
    </xdr:from>
    <xdr:to>
      <xdr:col>53</xdr:col>
      <xdr:colOff>359431</xdr:colOff>
      <xdr:row>4</xdr:row>
      <xdr:rowOff>188702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F0903DEF-4997-417F-B677-D95D079C63E8}"/>
            </a:ext>
          </a:extLst>
        </xdr:cNvPr>
        <xdr:cNvSpPr/>
      </xdr:nvSpPr>
      <xdr:spPr>
        <a:xfrm>
          <a:off x="27154873" y="1230703"/>
          <a:ext cx="1384181" cy="153117"/>
        </a:xfrm>
        <a:prstGeom prst="borderCallout1">
          <a:avLst>
            <a:gd name="adj1" fmla="val 124385"/>
            <a:gd name="adj2" fmla="val 13739"/>
            <a:gd name="adj3" fmla="val 213923"/>
            <a:gd name="adj4" fmla="val 13604"/>
          </a:avLst>
        </a:prstGeom>
        <a:solidFill>
          <a:srgbClr val="FF0000"/>
        </a:solidFill>
        <a:ln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900">
              <a:solidFill>
                <a:schemeClr val="bg1"/>
              </a:solidFill>
            </a:rPr>
            <a:t>M1/M2/M3/M4/M5/M6</a:t>
          </a:r>
        </a:p>
      </xdr:txBody>
    </xdr:sp>
    <xdr:clientData/>
  </xdr:twoCellAnchor>
  <xdr:twoCellAnchor>
    <xdr:from>
      <xdr:col>47</xdr:col>
      <xdr:colOff>906848</xdr:colOff>
      <xdr:row>2</xdr:row>
      <xdr:rowOff>98126</xdr:rowOff>
    </xdr:from>
    <xdr:to>
      <xdr:col>49</xdr:col>
      <xdr:colOff>107829</xdr:colOff>
      <xdr:row>3</xdr:row>
      <xdr:rowOff>233632</xdr:rowOff>
    </xdr:to>
    <xdr:sp macro="" textlink="">
      <xdr:nvSpPr>
        <xdr:cNvPr id="7" name="吹き出し: 線 6">
          <a:extLst>
            <a:ext uri="{FF2B5EF4-FFF2-40B4-BE49-F238E27FC236}">
              <a16:creationId xmlns:a16="http://schemas.microsoft.com/office/drawing/2014/main" id="{C64EE145-BF83-4CF4-A4D0-9B29AD925286}"/>
            </a:ext>
          </a:extLst>
        </xdr:cNvPr>
        <xdr:cNvSpPr/>
      </xdr:nvSpPr>
      <xdr:spPr>
        <a:xfrm>
          <a:off x="25581990" y="790036"/>
          <a:ext cx="521900" cy="387110"/>
        </a:xfrm>
        <a:prstGeom prst="borderCallout1">
          <a:avLst>
            <a:gd name="adj1" fmla="val 110061"/>
            <a:gd name="adj2" fmla="val 72279"/>
            <a:gd name="adj3" fmla="val 237844"/>
            <a:gd name="adj4" fmla="val 123796"/>
          </a:avLst>
        </a:prstGeom>
        <a:solidFill>
          <a:srgbClr val="FF0000"/>
        </a:solidFill>
        <a:ln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ctr"/>
          <a:r>
            <a:rPr kumimoji="1" lang="ja-JP" altLang="en-US" sz="800">
              <a:solidFill>
                <a:schemeClr val="bg1"/>
              </a:solidFill>
            </a:rPr>
            <a:t>一般</a:t>
          </a:r>
          <a:endParaRPr kumimoji="1" lang="en-US" altLang="ja-JP" sz="800">
            <a:solidFill>
              <a:schemeClr val="bg1"/>
            </a:solidFill>
          </a:endParaRPr>
        </a:p>
        <a:p>
          <a:pPr algn="ctr"/>
          <a:r>
            <a:rPr kumimoji="1" lang="ja-JP" altLang="en-US" sz="800">
              <a:solidFill>
                <a:schemeClr val="bg1"/>
              </a:solidFill>
            </a:rPr>
            <a:t>小中高</a:t>
          </a:r>
          <a:endParaRPr kumimoji="1" lang="en-US" altLang="ja-JP" sz="800">
            <a:solidFill>
              <a:schemeClr val="bg1"/>
            </a:solidFill>
          </a:endParaRPr>
        </a:p>
      </xdr:txBody>
    </xdr:sp>
    <xdr:clientData/>
  </xdr:twoCellAnchor>
  <xdr:twoCellAnchor>
    <xdr:from>
      <xdr:col>57</xdr:col>
      <xdr:colOff>8263</xdr:colOff>
      <xdr:row>4</xdr:row>
      <xdr:rowOff>35225</xdr:rowOff>
    </xdr:from>
    <xdr:to>
      <xdr:col>58</xdr:col>
      <xdr:colOff>350085</xdr:colOff>
      <xdr:row>4</xdr:row>
      <xdr:rowOff>188342</xdr:rowOff>
    </xdr:to>
    <xdr:sp macro="" textlink="">
      <xdr:nvSpPr>
        <xdr:cNvPr id="10" name="吹き出し: 線 9">
          <a:extLst>
            <a:ext uri="{FF2B5EF4-FFF2-40B4-BE49-F238E27FC236}">
              <a16:creationId xmlns:a16="http://schemas.microsoft.com/office/drawing/2014/main" id="{29041AA2-54D1-4B73-AE7E-5C3A49F6D454}"/>
            </a:ext>
          </a:extLst>
        </xdr:cNvPr>
        <xdr:cNvSpPr/>
      </xdr:nvSpPr>
      <xdr:spPr>
        <a:xfrm>
          <a:off x="29823310" y="1230343"/>
          <a:ext cx="1384181" cy="153117"/>
        </a:xfrm>
        <a:prstGeom prst="borderCallout1">
          <a:avLst>
            <a:gd name="adj1" fmla="val 124385"/>
            <a:gd name="adj2" fmla="val 13739"/>
            <a:gd name="adj3" fmla="val 213923"/>
            <a:gd name="adj4" fmla="val 13604"/>
          </a:avLst>
        </a:prstGeom>
        <a:solidFill>
          <a:srgbClr val="FF0000"/>
        </a:solidFill>
        <a:ln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900">
              <a:solidFill>
                <a:schemeClr val="bg1"/>
              </a:solidFill>
            </a:rPr>
            <a:t>W1/W2/W3/W4/W5/W6</a:t>
          </a:r>
        </a:p>
      </xdr:txBody>
    </xdr:sp>
    <xdr:clientData/>
  </xdr:twoCellAnchor>
  <xdr:twoCellAnchor>
    <xdr:from>
      <xdr:col>57</xdr:col>
      <xdr:colOff>43847</xdr:colOff>
      <xdr:row>19</xdr:row>
      <xdr:rowOff>25881</xdr:rowOff>
    </xdr:from>
    <xdr:to>
      <xdr:col>58</xdr:col>
      <xdr:colOff>385669</xdr:colOff>
      <xdr:row>19</xdr:row>
      <xdr:rowOff>178998</xdr:rowOff>
    </xdr:to>
    <xdr:sp macro="" textlink="">
      <xdr:nvSpPr>
        <xdr:cNvPr id="14" name="吹き出し: 線 13">
          <a:extLst>
            <a:ext uri="{FF2B5EF4-FFF2-40B4-BE49-F238E27FC236}">
              <a16:creationId xmlns:a16="http://schemas.microsoft.com/office/drawing/2014/main" id="{7568A417-FF30-4811-89C8-7D26DC530641}"/>
            </a:ext>
          </a:extLst>
        </xdr:cNvPr>
        <xdr:cNvSpPr/>
      </xdr:nvSpPr>
      <xdr:spPr>
        <a:xfrm>
          <a:off x="29858894" y="4051541"/>
          <a:ext cx="1384181" cy="153117"/>
        </a:xfrm>
        <a:prstGeom prst="borderCallout1">
          <a:avLst>
            <a:gd name="adj1" fmla="val 124385"/>
            <a:gd name="adj2" fmla="val 13739"/>
            <a:gd name="adj3" fmla="val 213923"/>
            <a:gd name="adj4" fmla="val 13604"/>
          </a:avLst>
        </a:prstGeom>
        <a:solidFill>
          <a:srgbClr val="FF0000"/>
        </a:solidFill>
        <a:ln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900">
              <a:solidFill>
                <a:schemeClr val="bg1"/>
              </a:solidFill>
            </a:rPr>
            <a:t>W1/W2/W3/W4/W5/W6</a:t>
          </a:r>
        </a:p>
      </xdr:txBody>
    </xdr:sp>
    <xdr:clientData/>
  </xdr:twoCellAnchor>
  <xdr:twoCellAnchor>
    <xdr:from>
      <xdr:col>52</xdr:col>
      <xdr:colOff>35222</xdr:colOff>
      <xdr:row>19</xdr:row>
      <xdr:rowOff>26239</xdr:rowOff>
    </xdr:from>
    <xdr:to>
      <xdr:col>53</xdr:col>
      <xdr:colOff>377044</xdr:colOff>
      <xdr:row>19</xdr:row>
      <xdr:rowOff>179356</xdr:rowOff>
    </xdr:to>
    <xdr:sp macro="" textlink="">
      <xdr:nvSpPr>
        <xdr:cNvPr id="17" name="吹き出し: 線 16">
          <a:extLst>
            <a:ext uri="{FF2B5EF4-FFF2-40B4-BE49-F238E27FC236}">
              <a16:creationId xmlns:a16="http://schemas.microsoft.com/office/drawing/2014/main" id="{A0D3EDCA-6554-4980-8791-57CCEE2015F1}"/>
            </a:ext>
          </a:extLst>
        </xdr:cNvPr>
        <xdr:cNvSpPr/>
      </xdr:nvSpPr>
      <xdr:spPr>
        <a:xfrm>
          <a:off x="27172486" y="4051899"/>
          <a:ext cx="1384181" cy="153117"/>
        </a:xfrm>
        <a:prstGeom prst="borderCallout1">
          <a:avLst>
            <a:gd name="adj1" fmla="val 124385"/>
            <a:gd name="adj2" fmla="val 13739"/>
            <a:gd name="adj3" fmla="val 213923"/>
            <a:gd name="adj4" fmla="val 13604"/>
          </a:avLst>
        </a:prstGeom>
        <a:solidFill>
          <a:srgbClr val="FF0000"/>
        </a:solidFill>
        <a:ln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900">
              <a:solidFill>
                <a:schemeClr val="bg1"/>
              </a:solidFill>
            </a:rPr>
            <a:t>M1/M2/M3/M4/M5/M6</a:t>
          </a:r>
        </a:p>
      </xdr:txBody>
    </xdr:sp>
    <xdr:clientData/>
  </xdr:twoCellAnchor>
  <xdr:twoCellAnchor>
    <xdr:from>
      <xdr:col>52</xdr:col>
      <xdr:colOff>43849</xdr:colOff>
      <xdr:row>35</xdr:row>
      <xdr:rowOff>25879</xdr:rowOff>
    </xdr:from>
    <xdr:to>
      <xdr:col>53</xdr:col>
      <xdr:colOff>385671</xdr:colOff>
      <xdr:row>35</xdr:row>
      <xdr:rowOff>178996</xdr:rowOff>
    </xdr:to>
    <xdr:sp macro="" textlink="">
      <xdr:nvSpPr>
        <xdr:cNvPr id="18" name="吹き出し: 線 17">
          <a:extLst>
            <a:ext uri="{FF2B5EF4-FFF2-40B4-BE49-F238E27FC236}">
              <a16:creationId xmlns:a16="http://schemas.microsoft.com/office/drawing/2014/main" id="{3EFA3D3A-A020-479D-857A-D0D1BEACF40D}"/>
            </a:ext>
          </a:extLst>
        </xdr:cNvPr>
        <xdr:cNvSpPr/>
      </xdr:nvSpPr>
      <xdr:spPr>
        <a:xfrm>
          <a:off x="27181113" y="7070785"/>
          <a:ext cx="1384181" cy="153117"/>
        </a:xfrm>
        <a:prstGeom prst="borderCallout1">
          <a:avLst>
            <a:gd name="adj1" fmla="val 124385"/>
            <a:gd name="adj2" fmla="val 13739"/>
            <a:gd name="adj3" fmla="val 213923"/>
            <a:gd name="adj4" fmla="val 13604"/>
          </a:avLst>
        </a:prstGeom>
        <a:solidFill>
          <a:srgbClr val="FF0000"/>
        </a:solidFill>
        <a:ln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900">
              <a:solidFill>
                <a:schemeClr val="bg1"/>
              </a:solidFill>
            </a:rPr>
            <a:t>M1/M2/M3/M4/M5/M6</a:t>
          </a:r>
        </a:p>
      </xdr:txBody>
    </xdr:sp>
    <xdr:clientData/>
  </xdr:twoCellAnchor>
  <xdr:twoCellAnchor>
    <xdr:from>
      <xdr:col>57</xdr:col>
      <xdr:colOff>43488</xdr:colOff>
      <xdr:row>35</xdr:row>
      <xdr:rowOff>25521</xdr:rowOff>
    </xdr:from>
    <xdr:to>
      <xdr:col>58</xdr:col>
      <xdr:colOff>385310</xdr:colOff>
      <xdr:row>35</xdr:row>
      <xdr:rowOff>178638</xdr:rowOff>
    </xdr:to>
    <xdr:sp macro="" textlink="">
      <xdr:nvSpPr>
        <xdr:cNvPr id="19" name="吹き出し: 線 18">
          <a:extLst>
            <a:ext uri="{FF2B5EF4-FFF2-40B4-BE49-F238E27FC236}">
              <a16:creationId xmlns:a16="http://schemas.microsoft.com/office/drawing/2014/main" id="{CB069A73-535D-4220-A17C-326B168489B4}"/>
            </a:ext>
          </a:extLst>
        </xdr:cNvPr>
        <xdr:cNvSpPr/>
      </xdr:nvSpPr>
      <xdr:spPr>
        <a:xfrm>
          <a:off x="29858535" y="7070427"/>
          <a:ext cx="1384181" cy="153117"/>
        </a:xfrm>
        <a:prstGeom prst="borderCallout1">
          <a:avLst>
            <a:gd name="adj1" fmla="val 124385"/>
            <a:gd name="adj2" fmla="val 13739"/>
            <a:gd name="adj3" fmla="val 213923"/>
            <a:gd name="adj4" fmla="val 13604"/>
          </a:avLst>
        </a:prstGeom>
        <a:solidFill>
          <a:srgbClr val="FF0000"/>
        </a:solidFill>
        <a:ln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900">
              <a:solidFill>
                <a:schemeClr val="bg1"/>
              </a:solidFill>
            </a:rPr>
            <a:t>W1/W2/W3/W4/W5/W6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0000"/>
        </a:solidFill>
        <a:ln>
          <a:solidFill>
            <a:srgbClr val="FF0000"/>
          </a:solidFill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BY1408"/>
  <sheetViews>
    <sheetView showZeros="0" tabSelected="1" topLeftCell="A25" zoomScale="106" zoomScaleNormal="106" zoomScaleSheetLayoutView="100" workbookViewId="0">
      <selection activeCell="D1" sqref="D1:L1"/>
    </sheetView>
  </sheetViews>
  <sheetFormatPr defaultRowHeight="13.5" x14ac:dyDescent="0.15"/>
  <cols>
    <col min="1" max="1" width="5.875" style="3" customWidth="1"/>
    <col min="2" max="2" width="4.625" style="3" customWidth="1"/>
    <col min="3" max="3" width="15.625" style="3" customWidth="1"/>
    <col min="4" max="7" width="9.125" style="3" customWidth="1"/>
    <col min="8" max="8" width="5.875" style="3" customWidth="1"/>
    <col min="9" max="9" width="10.625" style="3" customWidth="1"/>
    <col min="10" max="10" width="5" style="3" customWidth="1"/>
    <col min="11" max="11" width="3.625" style="3" customWidth="1"/>
    <col min="12" max="12" width="13.625" style="4" customWidth="1"/>
    <col min="13" max="13" width="3.625" style="4" customWidth="1"/>
    <col min="14" max="14" width="6.625" style="4" customWidth="1"/>
    <col min="15" max="16" width="3.625" style="4" customWidth="1"/>
    <col min="17" max="18" width="13.625" style="4" customWidth="1"/>
    <col min="19" max="19" width="3.625" style="3" customWidth="1"/>
    <col min="20" max="20" width="3.625" style="4" customWidth="1"/>
    <col min="21" max="21" width="6.625" style="4" customWidth="1"/>
    <col min="22" max="23" width="3.625" style="4" customWidth="1"/>
    <col min="24" max="25" width="13.625" style="4" customWidth="1"/>
    <col min="26" max="26" width="3.625" style="3" customWidth="1"/>
    <col min="27" max="28" width="3.625" style="4" customWidth="1"/>
    <col min="29" max="29" width="13.625" style="4" customWidth="1"/>
    <col min="30" max="30" width="3.625" style="4" customWidth="1"/>
    <col min="31" max="31" width="6.625" style="4" customWidth="1"/>
    <col min="32" max="32" width="3.625" style="4" customWidth="1"/>
    <col min="33" max="33" width="3.5" style="4" customWidth="1"/>
    <col min="34" max="35" width="13.625" style="4" customWidth="1"/>
    <col min="36" max="36" width="3.625" style="3" customWidth="1"/>
    <col min="37" max="38" width="3.625" style="3" hidden="1" customWidth="1"/>
    <col min="39" max="39" width="3.625" style="4" customWidth="1"/>
    <col min="40" max="40" width="6.625" style="4" customWidth="1"/>
    <col min="41" max="42" width="3.625" style="4" customWidth="1"/>
    <col min="43" max="44" width="13.625" style="4" customWidth="1"/>
    <col min="45" max="45" width="3.625" style="3" customWidth="1"/>
    <col min="46" max="47" width="3.625" style="4" customWidth="1"/>
    <col min="48" max="48" width="13.625" style="4" customWidth="1"/>
    <col min="49" max="50" width="3.625" style="4" customWidth="1"/>
    <col min="51" max="51" width="7.625" style="4" customWidth="1"/>
    <col min="52" max="52" width="3.625" style="4" customWidth="1"/>
    <col min="53" max="53" width="13.625" style="4" customWidth="1"/>
    <col min="54" max="54" width="5.5" style="4" customWidth="1"/>
    <col min="55" max="55" width="4.625" style="4" customWidth="1"/>
    <col min="56" max="56" width="7.625" style="4" customWidth="1"/>
    <col min="57" max="57" width="3.625" style="4" customWidth="1"/>
    <col min="58" max="58" width="13.625" style="4" customWidth="1"/>
    <col min="59" max="59" width="5.5" style="4" customWidth="1"/>
    <col min="60" max="60" width="3.625" style="4" customWidth="1"/>
    <col min="61" max="62" width="4.625" style="4" customWidth="1"/>
    <col min="63" max="64" width="7.625" style="4" customWidth="1"/>
    <col min="65" max="65" width="13.625" style="4" customWidth="1"/>
    <col min="66" max="66" width="2" style="4" customWidth="1"/>
    <col min="67" max="67" width="4.625" style="4" customWidth="1"/>
    <col min="68" max="68" width="10.375" style="4" customWidth="1"/>
    <col min="69" max="69" width="7.625" style="4" customWidth="1"/>
    <col min="70" max="70" width="13.625" style="4" customWidth="1"/>
    <col min="71" max="72" width="9" style="4"/>
    <col min="73" max="76" width="5.125" style="4" hidden="1" customWidth="1"/>
    <col min="77" max="16384" width="9" style="4"/>
  </cols>
  <sheetData>
    <row r="1" spans="1:77" ht="30" customHeight="1" thickBot="1" x14ac:dyDescent="0.2">
      <c r="A1" s="301" t="s">
        <v>78</v>
      </c>
      <c r="B1" s="301"/>
      <c r="C1" s="301"/>
      <c r="D1" s="302" t="s">
        <v>213</v>
      </c>
      <c r="E1" s="302"/>
      <c r="F1" s="302"/>
      <c r="G1" s="302"/>
      <c r="H1" s="302"/>
      <c r="I1" s="302"/>
      <c r="J1" s="302"/>
      <c r="K1" s="302"/>
      <c r="L1" s="302"/>
      <c r="M1" s="57"/>
      <c r="N1" s="309" t="s">
        <v>79</v>
      </c>
      <c r="O1" s="309"/>
      <c r="P1" s="309"/>
      <c r="Q1" s="309"/>
      <c r="R1" s="309"/>
      <c r="S1" s="130"/>
      <c r="V1" s="116"/>
      <c r="W1" s="116"/>
      <c r="X1" s="116"/>
      <c r="Y1" s="116"/>
      <c r="Z1" s="138"/>
      <c r="AA1" s="116"/>
      <c r="AB1" s="116"/>
      <c r="AC1" s="116"/>
      <c r="AD1" s="116"/>
      <c r="AE1" s="57"/>
      <c r="AF1" s="57"/>
      <c r="AG1" s="57"/>
      <c r="AH1" s="57"/>
      <c r="AI1" s="57"/>
      <c r="AJ1" s="138"/>
      <c r="AK1" s="138"/>
      <c r="AL1" s="138"/>
      <c r="AM1" s="57"/>
      <c r="AS1" s="138"/>
      <c r="AU1" s="3"/>
      <c r="BJ1" s="335" t="str">
        <f>D1&amp;"申し込み集計"</f>
        <v>大会名を選択又は手入力してください申し込み集計</v>
      </c>
      <c r="BK1" s="335"/>
      <c r="BL1" s="335"/>
      <c r="BM1" s="335"/>
      <c r="BN1" s="335"/>
      <c r="BO1" s="335"/>
      <c r="BP1" s="335"/>
      <c r="BQ1" s="335"/>
      <c r="BR1" s="335"/>
    </row>
    <row r="2" spans="1:77" ht="24.95" customHeight="1" thickBot="1" x14ac:dyDescent="0.2">
      <c r="A2" s="268" t="s">
        <v>55</v>
      </c>
      <c r="B2" s="269"/>
      <c r="C2" s="269"/>
      <c r="D2" s="269"/>
      <c r="E2" s="269"/>
      <c r="F2" s="269"/>
      <c r="G2" s="269"/>
      <c r="H2" s="269"/>
      <c r="I2" s="269"/>
      <c r="J2" s="132"/>
      <c r="K2" s="303" t="s">
        <v>85</v>
      </c>
      <c r="L2" s="304"/>
      <c r="M2" s="31"/>
      <c r="N2" s="268" t="s">
        <v>60</v>
      </c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70"/>
      <c r="AB2" s="364"/>
      <c r="AC2" s="364"/>
      <c r="AD2" s="364"/>
      <c r="AE2" s="268" t="s">
        <v>61</v>
      </c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69"/>
      <c r="AT2" s="270"/>
      <c r="AU2" s="58"/>
      <c r="AV2" s="58"/>
      <c r="AY2" s="339" t="s">
        <v>62</v>
      </c>
      <c r="AZ2" s="340"/>
      <c r="BA2" s="340"/>
      <c r="BB2" s="341"/>
      <c r="BD2" s="339" t="s">
        <v>63</v>
      </c>
      <c r="BE2" s="340"/>
      <c r="BF2" s="340"/>
      <c r="BG2" s="341"/>
      <c r="BJ2" s="359" t="s">
        <v>73</v>
      </c>
      <c r="BK2" s="360"/>
      <c r="BL2" s="360"/>
      <c r="BM2" s="361"/>
      <c r="BO2" s="347" t="s">
        <v>72</v>
      </c>
      <c r="BP2" s="348"/>
      <c r="BQ2" s="348"/>
      <c r="BR2" s="349"/>
    </row>
    <row r="3" spans="1:77" ht="20.100000000000001" customHeight="1" thickBot="1" x14ac:dyDescent="0.2">
      <c r="A3" s="232" t="s">
        <v>90</v>
      </c>
      <c r="B3" s="233"/>
      <c r="C3" s="234"/>
      <c r="D3" s="36"/>
      <c r="E3" s="23"/>
      <c r="F3" s="23"/>
      <c r="G3" s="160"/>
      <c r="H3" s="241" t="s">
        <v>155</v>
      </c>
      <c r="I3" s="241"/>
      <c r="J3" s="242"/>
      <c r="K3" s="305" t="s">
        <v>212</v>
      </c>
      <c r="L3" s="306"/>
      <c r="M3" s="23"/>
      <c r="N3" s="245" t="str">
        <f>D1</f>
        <v>大会名を選択又は手入力してください</v>
      </c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131"/>
      <c r="AB3" s="31"/>
      <c r="AC3" s="31"/>
      <c r="AD3" s="31"/>
      <c r="AE3" s="245" t="str">
        <f>D1</f>
        <v>大会名を選択又は手入力してください</v>
      </c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131"/>
      <c r="AT3" s="77"/>
      <c r="AU3" s="31"/>
      <c r="AV3" s="31"/>
      <c r="AW3" s="77"/>
      <c r="AY3" s="281" t="str">
        <f>D1</f>
        <v>大会名を選択又は手入力してください</v>
      </c>
      <c r="AZ3" s="281"/>
      <c r="BA3" s="281"/>
      <c r="BB3" s="281"/>
      <c r="BC3" s="281"/>
      <c r="BD3" s="281"/>
      <c r="BE3" s="281"/>
      <c r="BF3" s="281"/>
      <c r="BG3" s="281"/>
      <c r="BJ3" s="285" t="s">
        <v>23</v>
      </c>
      <c r="BK3" s="286"/>
      <c r="BL3" s="286"/>
      <c r="BM3" s="287"/>
      <c r="BO3" s="350" t="s">
        <v>8</v>
      </c>
      <c r="BP3" s="351"/>
      <c r="BQ3" s="351"/>
      <c r="BR3" s="352"/>
    </row>
    <row r="4" spans="1:77" ht="20.100000000000001" customHeight="1" thickBot="1" x14ac:dyDescent="0.2">
      <c r="A4" s="235"/>
      <c r="B4" s="236"/>
      <c r="C4" s="237"/>
      <c r="D4" s="55" t="s">
        <v>40</v>
      </c>
      <c r="E4" s="24"/>
      <c r="F4" s="307" t="str">
        <f>DBCS(IF(E4="","",IFERROR(VLOOKUP(E4,$B$55:$C$104,2,FALSE),"")))</f>
        <v/>
      </c>
      <c r="G4" s="308"/>
      <c r="H4" s="308"/>
      <c r="I4" s="174" t="s">
        <v>200</v>
      </c>
      <c r="J4" s="288" t="s">
        <v>104</v>
      </c>
      <c r="K4" s="293" t="s">
        <v>154</v>
      </c>
      <c r="L4" s="294"/>
      <c r="Q4" s="365" t="s">
        <v>51</v>
      </c>
      <c r="R4" s="365"/>
      <c r="S4" s="84"/>
      <c r="T4" s="119"/>
      <c r="U4" s="273" t="str">
        <f>AN4</f>
        <v/>
      </c>
      <c r="V4" s="273"/>
      <c r="W4" s="273"/>
      <c r="X4" s="273"/>
      <c r="Y4" s="273"/>
      <c r="Z4" s="84"/>
      <c r="AB4" s="31"/>
      <c r="AC4" s="31"/>
      <c r="AD4" s="31"/>
      <c r="AI4" s="119" t="s">
        <v>51</v>
      </c>
      <c r="AJ4" s="84"/>
      <c r="AK4" s="84"/>
      <c r="AL4" s="84"/>
      <c r="AM4" s="120"/>
      <c r="AN4" s="273" t="str">
        <f>F4</f>
        <v/>
      </c>
      <c r="AO4" s="273"/>
      <c r="AP4" s="273"/>
      <c r="AQ4" s="273"/>
      <c r="AR4" s="273"/>
      <c r="AS4" s="84"/>
      <c r="AU4" s="31"/>
      <c r="AV4" s="31"/>
      <c r="BA4" s="121"/>
      <c r="BB4" s="121" t="s">
        <v>51</v>
      </c>
      <c r="BC4" s="120"/>
      <c r="BD4" s="358" t="str">
        <f>F4</f>
        <v/>
      </c>
      <c r="BE4" s="358"/>
      <c r="BF4" s="358"/>
      <c r="BG4" s="358"/>
      <c r="BJ4" s="282" t="str">
        <f>F4</f>
        <v/>
      </c>
      <c r="BK4" s="283"/>
      <c r="BL4" s="283"/>
      <c r="BM4" s="284"/>
      <c r="BO4" s="353" t="str">
        <f>F4</f>
        <v/>
      </c>
      <c r="BP4" s="354"/>
      <c r="BQ4" s="354"/>
      <c r="BR4" s="355"/>
    </row>
    <row r="5" spans="1:77" ht="15" customHeight="1" x14ac:dyDescent="0.15">
      <c r="A5" s="235"/>
      <c r="B5" s="236"/>
      <c r="C5" s="237"/>
      <c r="D5" s="32" t="s">
        <v>22</v>
      </c>
      <c r="E5" s="310"/>
      <c r="F5" s="311"/>
      <c r="G5" s="311"/>
      <c r="H5" s="311"/>
      <c r="I5" s="312"/>
      <c r="J5" s="289"/>
      <c r="K5" s="295"/>
      <c r="L5" s="296"/>
      <c r="O5" s="366" t="s">
        <v>82</v>
      </c>
      <c r="P5" s="367"/>
      <c r="Q5" s="368"/>
      <c r="R5" s="3"/>
      <c r="S5" s="202" t="s">
        <v>95</v>
      </c>
      <c r="T5" s="231"/>
      <c r="V5" s="366" t="s">
        <v>83</v>
      </c>
      <c r="W5" s="367"/>
      <c r="X5" s="368"/>
      <c r="Y5" s="3"/>
      <c r="Z5" s="202" t="s">
        <v>95</v>
      </c>
      <c r="AA5" s="231"/>
      <c r="AE5" s="278" t="s">
        <v>59</v>
      </c>
      <c r="AF5" s="278"/>
      <c r="AG5" s="278"/>
      <c r="AH5" s="278"/>
      <c r="AI5" s="37"/>
      <c r="AJ5" s="202" t="s">
        <v>95</v>
      </c>
      <c r="AK5" s="201" t="s">
        <v>108</v>
      </c>
      <c r="AL5" s="202" t="s">
        <v>107</v>
      </c>
      <c r="AM5" s="231"/>
      <c r="AN5" s="318" t="s">
        <v>84</v>
      </c>
      <c r="AO5" s="319"/>
      <c r="AP5" s="320"/>
      <c r="AQ5" s="124" t="s">
        <v>49</v>
      </c>
      <c r="AR5" s="3"/>
      <c r="AS5" s="202" t="s">
        <v>95</v>
      </c>
      <c r="AT5" s="231"/>
      <c r="AY5" s="225" t="s">
        <v>196</v>
      </c>
      <c r="AZ5" s="221" t="s">
        <v>205</v>
      </c>
      <c r="BA5" s="221"/>
      <c r="BB5" s="222"/>
      <c r="BD5" s="225" t="s">
        <v>196</v>
      </c>
      <c r="BE5" s="221"/>
      <c r="BF5" s="221"/>
      <c r="BG5" s="222"/>
      <c r="BJ5" s="21"/>
      <c r="BK5" s="34" t="s">
        <v>19</v>
      </c>
      <c r="BL5" s="34" t="s">
        <v>20</v>
      </c>
      <c r="BM5" s="35" t="s">
        <v>21</v>
      </c>
      <c r="BO5" s="21"/>
      <c r="BP5" s="34" t="s">
        <v>19</v>
      </c>
      <c r="BQ5" s="34" t="s">
        <v>20</v>
      </c>
      <c r="BR5" s="35" t="s">
        <v>21</v>
      </c>
    </row>
    <row r="6" spans="1:77" ht="15" customHeight="1" thickBot="1" x14ac:dyDescent="0.2">
      <c r="A6" s="238"/>
      <c r="B6" s="239"/>
      <c r="C6" s="240"/>
      <c r="D6" s="33" t="s">
        <v>24</v>
      </c>
      <c r="E6" s="313"/>
      <c r="F6" s="314"/>
      <c r="G6" s="314"/>
      <c r="H6" s="314"/>
      <c r="I6" s="315"/>
      <c r="J6" s="290"/>
      <c r="K6" s="297"/>
      <c r="L6" s="298"/>
      <c r="O6" s="369"/>
      <c r="P6" s="370"/>
      <c r="Q6" s="371"/>
      <c r="R6" s="3"/>
      <c r="S6" s="202"/>
      <c r="T6" s="231"/>
      <c r="V6" s="369"/>
      <c r="W6" s="370"/>
      <c r="X6" s="371"/>
      <c r="Y6" s="3"/>
      <c r="Z6" s="202"/>
      <c r="AA6" s="231"/>
      <c r="AE6" s="279"/>
      <c r="AF6" s="279"/>
      <c r="AG6" s="279"/>
      <c r="AH6" s="279"/>
      <c r="AI6" s="37"/>
      <c r="AJ6" s="202"/>
      <c r="AK6" s="202"/>
      <c r="AL6" s="202"/>
      <c r="AM6" s="231"/>
      <c r="AN6" s="321"/>
      <c r="AO6" s="322"/>
      <c r="AP6" s="323"/>
      <c r="AQ6" s="125" t="s">
        <v>50</v>
      </c>
      <c r="AR6" s="3"/>
      <c r="AS6" s="202"/>
      <c r="AT6" s="231"/>
      <c r="AY6" s="226"/>
      <c r="AZ6" s="223"/>
      <c r="BA6" s="223"/>
      <c r="BB6" s="224"/>
      <c r="BD6" s="226"/>
      <c r="BE6" s="223"/>
      <c r="BF6" s="223"/>
      <c r="BG6" s="224"/>
      <c r="BJ6" s="89">
        <v>1</v>
      </c>
      <c r="BK6" s="90" t="s">
        <v>172</v>
      </c>
      <c r="BL6" s="112">
        <f t="shared" ref="BL6:BL11" si="0">COUNTIFS($N$9:$N$48,BK6)</f>
        <v>0</v>
      </c>
      <c r="BM6" s="91">
        <f t="shared" ref="BM6:BM18" si="1">BL6*4000</f>
        <v>0</v>
      </c>
      <c r="BO6" s="89">
        <v>1</v>
      </c>
      <c r="BP6" s="111" t="s">
        <v>96</v>
      </c>
      <c r="BQ6" s="152">
        <f>COUNTIFS($AY$7:$AY$39,"一般")</f>
        <v>0</v>
      </c>
      <c r="BR6" s="91">
        <f>BQ6*0</f>
        <v>0</v>
      </c>
      <c r="BS6" s="195" t="s">
        <v>197</v>
      </c>
      <c r="BY6" s="139"/>
    </row>
    <row r="7" spans="1:77" ht="15" customHeight="1" thickBot="1" x14ac:dyDescent="0.2">
      <c r="A7" s="229" t="s">
        <v>12</v>
      </c>
      <c r="B7" s="227">
        <v>1</v>
      </c>
      <c r="C7" s="248" t="s">
        <v>89</v>
      </c>
      <c r="D7" s="10" t="s">
        <v>2</v>
      </c>
      <c r="E7" s="10" t="s">
        <v>3</v>
      </c>
      <c r="F7" s="10" t="s">
        <v>5</v>
      </c>
      <c r="G7" s="10" t="s">
        <v>4</v>
      </c>
      <c r="H7" s="10" t="s">
        <v>1</v>
      </c>
      <c r="I7" s="243" t="s">
        <v>201</v>
      </c>
      <c r="J7" s="291" t="s">
        <v>103</v>
      </c>
      <c r="K7" s="316" t="s">
        <v>58</v>
      </c>
      <c r="L7" s="250" t="s">
        <v>11</v>
      </c>
      <c r="N7" s="213" t="s">
        <v>44</v>
      </c>
      <c r="O7" s="211" t="s">
        <v>58</v>
      </c>
      <c r="P7" s="217" t="s">
        <v>94</v>
      </c>
      <c r="Q7" s="377" t="s">
        <v>46</v>
      </c>
      <c r="R7" s="254" t="s">
        <v>48</v>
      </c>
      <c r="S7" s="202"/>
      <c r="T7" s="231"/>
      <c r="U7" s="213" t="s">
        <v>44</v>
      </c>
      <c r="V7" s="211" t="s">
        <v>58</v>
      </c>
      <c r="W7" s="217" t="s">
        <v>94</v>
      </c>
      <c r="X7" s="379" t="s">
        <v>43</v>
      </c>
      <c r="Y7" s="254" t="s">
        <v>48</v>
      </c>
      <c r="Z7" s="202"/>
      <c r="AA7" s="231"/>
      <c r="AB7" s="316" t="s">
        <v>58</v>
      </c>
      <c r="AC7" s="250" t="s">
        <v>11</v>
      </c>
      <c r="AD7" s="13"/>
      <c r="AE7" s="213" t="s">
        <v>44</v>
      </c>
      <c r="AF7" s="211" t="s">
        <v>58</v>
      </c>
      <c r="AG7" s="217" t="s">
        <v>94</v>
      </c>
      <c r="AH7" s="274" t="s">
        <v>42</v>
      </c>
      <c r="AI7" s="276" t="s">
        <v>41</v>
      </c>
      <c r="AJ7" s="202"/>
      <c r="AK7" s="202"/>
      <c r="AL7" s="202"/>
      <c r="AM7" s="231"/>
      <c r="AN7" s="213" t="s">
        <v>44</v>
      </c>
      <c r="AO7" s="211" t="s">
        <v>58</v>
      </c>
      <c r="AP7" s="217" t="s">
        <v>94</v>
      </c>
      <c r="AQ7" s="252" t="s">
        <v>47</v>
      </c>
      <c r="AR7" s="254" t="s">
        <v>48</v>
      </c>
      <c r="AS7" s="202"/>
      <c r="AT7" s="231"/>
      <c r="AU7" s="316" t="s">
        <v>58</v>
      </c>
      <c r="AV7" s="250" t="s">
        <v>11</v>
      </c>
      <c r="AY7" s="209" t="s">
        <v>195</v>
      </c>
      <c r="AZ7" s="211" t="s">
        <v>58</v>
      </c>
      <c r="BA7" s="207" t="s">
        <v>87</v>
      </c>
      <c r="BB7" s="328" t="str">
        <f>IF(BB22="B","A","")</f>
        <v/>
      </c>
      <c r="BD7" s="209" t="s">
        <v>195</v>
      </c>
      <c r="BE7" s="211" t="s">
        <v>58</v>
      </c>
      <c r="BF7" s="207" t="s">
        <v>87</v>
      </c>
      <c r="BG7" s="328" t="str">
        <f>IF(BG22="B","A","")</f>
        <v/>
      </c>
      <c r="BJ7" s="89">
        <v>2</v>
      </c>
      <c r="BK7" s="90" t="s">
        <v>173</v>
      </c>
      <c r="BL7" s="112">
        <f t="shared" si="0"/>
        <v>0</v>
      </c>
      <c r="BM7" s="91">
        <f t="shared" si="1"/>
        <v>0</v>
      </c>
      <c r="BO7" s="89">
        <v>2</v>
      </c>
      <c r="BP7" s="111" t="s">
        <v>97</v>
      </c>
      <c r="BQ7" s="152">
        <f>COUNTIFS($BD$7:$BD$39,"一般")</f>
        <v>0</v>
      </c>
      <c r="BR7" s="91">
        <f>BQ7*0</f>
        <v>0</v>
      </c>
      <c r="BS7" s="195"/>
      <c r="BU7" s="200" t="s">
        <v>106</v>
      </c>
      <c r="BV7" s="200"/>
      <c r="BW7" s="200"/>
      <c r="BX7" s="200"/>
      <c r="BY7" s="139"/>
    </row>
    <row r="8" spans="1:77" ht="15" customHeight="1" thickBot="1" x14ac:dyDescent="0.2">
      <c r="A8" s="230"/>
      <c r="B8" s="228"/>
      <c r="C8" s="249"/>
      <c r="D8" s="11" t="s">
        <v>6</v>
      </c>
      <c r="E8" s="11" t="s">
        <v>7</v>
      </c>
      <c r="F8" s="11" t="s">
        <v>9</v>
      </c>
      <c r="G8" s="11" t="s">
        <v>10</v>
      </c>
      <c r="H8" s="12" t="s">
        <v>0</v>
      </c>
      <c r="I8" s="244"/>
      <c r="J8" s="292"/>
      <c r="K8" s="317"/>
      <c r="L8" s="251"/>
      <c r="N8" s="214"/>
      <c r="O8" s="212"/>
      <c r="P8" s="218"/>
      <c r="Q8" s="378"/>
      <c r="R8" s="255"/>
      <c r="S8" s="202"/>
      <c r="T8" s="231"/>
      <c r="U8" s="214"/>
      <c r="V8" s="212"/>
      <c r="W8" s="218"/>
      <c r="X8" s="380"/>
      <c r="Y8" s="255"/>
      <c r="Z8" s="202"/>
      <c r="AA8" s="231"/>
      <c r="AB8" s="317"/>
      <c r="AC8" s="251"/>
      <c r="AD8" s="5"/>
      <c r="AE8" s="214"/>
      <c r="AF8" s="212"/>
      <c r="AG8" s="218"/>
      <c r="AH8" s="275"/>
      <c r="AI8" s="277"/>
      <c r="AJ8" s="202"/>
      <c r="AK8" s="202"/>
      <c r="AL8" s="202"/>
      <c r="AM8" s="231"/>
      <c r="AN8" s="214"/>
      <c r="AO8" s="212"/>
      <c r="AP8" s="218"/>
      <c r="AQ8" s="253"/>
      <c r="AR8" s="255"/>
      <c r="AS8" s="202"/>
      <c r="AT8" s="231"/>
      <c r="AU8" s="317"/>
      <c r="AV8" s="251"/>
      <c r="AY8" s="210"/>
      <c r="AZ8" s="212"/>
      <c r="BA8" s="208"/>
      <c r="BB8" s="329"/>
      <c r="BD8" s="210"/>
      <c r="BE8" s="212"/>
      <c r="BF8" s="208"/>
      <c r="BG8" s="329"/>
      <c r="BJ8" s="89">
        <v>3</v>
      </c>
      <c r="BK8" s="90" t="s">
        <v>174</v>
      </c>
      <c r="BL8" s="112">
        <f t="shared" si="0"/>
        <v>0</v>
      </c>
      <c r="BM8" s="91">
        <f t="shared" si="1"/>
        <v>0</v>
      </c>
      <c r="BO8" s="89">
        <v>3</v>
      </c>
      <c r="BP8" s="111" t="s">
        <v>190</v>
      </c>
      <c r="BQ8" s="152">
        <f>COUNTIFS(AY7:AY39,"小中高")</f>
        <v>0</v>
      </c>
      <c r="BR8" s="91">
        <f>BQ8*0</f>
        <v>0</v>
      </c>
      <c r="BS8" s="195"/>
      <c r="BU8" s="153" t="s">
        <v>80</v>
      </c>
      <c r="BV8" s="153"/>
      <c r="BW8" s="153" t="s">
        <v>81</v>
      </c>
      <c r="BX8" s="153"/>
    </row>
    <row r="9" spans="1:77" ht="15" customHeight="1" x14ac:dyDescent="0.15">
      <c r="A9" s="6">
        <v>1</v>
      </c>
      <c r="B9" s="38"/>
      <c r="C9" s="113" t="str">
        <f t="shared" ref="C9:C48" si="2">DBCS(IF(B9&lt;&gt;"",VLOOKUP(B9,$B$55:$C$94,2,FALSE),IF(D9="","",$F$4)))</f>
        <v/>
      </c>
      <c r="D9" s="46"/>
      <c r="E9" s="2"/>
      <c r="F9" s="2"/>
      <c r="G9" s="2"/>
      <c r="H9" s="161"/>
      <c r="I9" s="177"/>
      <c r="J9" s="175"/>
      <c r="K9" s="86">
        <v>1</v>
      </c>
      <c r="L9" s="108" t="str">
        <f>IF(D9="","(未登録)",D9&amp;" "&amp;E9)</f>
        <v>(未登録)</v>
      </c>
      <c r="M9" s="15"/>
      <c r="N9" s="205"/>
      <c r="O9" s="19"/>
      <c r="P9" s="215"/>
      <c r="Q9" s="96" t="str">
        <f t="shared" ref="Q9:Q48" si="3">IF(O9="","",IFERROR(VLOOKUP(O9,$A$9:$L$48,12,FALSE),""))</f>
        <v/>
      </c>
      <c r="R9" s="97" t="str">
        <f>IF(O9="","",IFERROR(VLOOKUP(O9,$A$9:$L$48,3,FALSE),""))</f>
        <v/>
      </c>
      <c r="S9" s="137" t="str">
        <f>IF(O9="","",IFERROR(VLOOKUP(O9,$A$9:$L$48,10,FALSE),""))</f>
        <v/>
      </c>
      <c r="T9" s="3"/>
      <c r="U9" s="205"/>
      <c r="V9" s="19"/>
      <c r="W9" s="215"/>
      <c r="X9" s="96" t="str">
        <f t="shared" ref="X9:X48" si="4">IF(V9="","",IFERROR(VLOOKUP(V9,$A$9:$L$48,12,FALSE),""))</f>
        <v/>
      </c>
      <c r="Y9" s="97" t="str">
        <f>IF(V9="","",IFERROR(VLOOKUP(V9,$A$9:$L$48,3,FALSE),""))</f>
        <v/>
      </c>
      <c r="Z9" s="137" t="str">
        <f>IF(V9="","",IFERROR(VLOOKUP(V9,$A$9:$L$48,10,FALSE),""))</f>
        <v/>
      </c>
      <c r="AA9" s="3"/>
      <c r="AB9" s="86">
        <v>1</v>
      </c>
      <c r="AC9" s="93" t="str">
        <f>AV9</f>
        <v>(未登録)</v>
      </c>
      <c r="AD9" s="14"/>
      <c r="AE9" s="164" t="s">
        <v>159</v>
      </c>
      <c r="AF9" s="16"/>
      <c r="AG9" s="122"/>
      <c r="AH9" s="106" t="str">
        <f t="shared" ref="AH9:AH28" si="5">IF(AF9="","",IFERROR(VLOOKUP(AF9,$A$9:$L$48,12,FALSE),""))</f>
        <v/>
      </c>
      <c r="AI9" s="107" t="str">
        <f>IF(AF9="","",IFERROR(VLOOKUP(AF9,$A$9:$L$48,3,FALSE),""))</f>
        <v/>
      </c>
      <c r="AJ9" s="137" t="str">
        <f>IF(AF9="","",IFERROR(VLOOKUP(AF9,$A$9:$L$48,10,FALSE),""))</f>
        <v/>
      </c>
      <c r="AK9" s="137" t="str">
        <f>IF(AF9="","",IFERROR(VLOOKUP(AF9,$BU$9:$BV$48,2,FALSE),""))</f>
        <v/>
      </c>
      <c r="AL9" s="137" t="str">
        <f>IF(AF9="","",IFERROR(VLOOKUP(AK9,$A$9:$D$48,4,FALSE),""))</f>
        <v/>
      </c>
      <c r="AM9" s="3"/>
      <c r="AN9" s="205"/>
      <c r="AO9" s="19"/>
      <c r="AP9" s="215"/>
      <c r="AQ9" s="96" t="str">
        <f t="shared" ref="AQ9:AQ48" si="6">IF(AO9="","",IFERROR(VLOOKUP(AO9,$A$9:$L$48,12,FALSE),""))</f>
        <v/>
      </c>
      <c r="AR9" s="97" t="str">
        <f>IF(AO9="","",IFERROR(VLOOKUP(AO9,$A$9:$L$48,3,FALSE),""))</f>
        <v/>
      </c>
      <c r="AS9" s="137" t="str">
        <f>IF(AO9="","",IFERROR(VLOOKUP(AO9,$A$9:$L$48,10,FALSE),""))</f>
        <v/>
      </c>
      <c r="AT9" s="3"/>
      <c r="AU9" s="86">
        <v>1</v>
      </c>
      <c r="AV9" s="93" t="str">
        <f>IF(D9="","(未登録)",D9&amp;" "&amp;E9)</f>
        <v>(未登録)</v>
      </c>
      <c r="AY9" s="21" t="s">
        <v>64</v>
      </c>
      <c r="AZ9" s="78"/>
      <c r="BA9" s="140" t="str">
        <f t="shared" ref="BA9:BA19" si="7">IF(AZ9="","",IFERROR(VLOOKUP(AZ9,$A$8:$L$52,12,FALSE),""))</f>
        <v/>
      </c>
      <c r="BB9" s="82"/>
      <c r="BD9" s="21" t="s">
        <v>64</v>
      </c>
      <c r="BE9" s="78"/>
      <c r="BF9" s="140" t="str">
        <f t="shared" ref="BF9:BF19" si="8">IF(BE9="","",IFERROR(VLOOKUP(BE9,$A$8:$L$52,12,FALSE),""))</f>
        <v/>
      </c>
      <c r="BG9" s="82"/>
      <c r="BJ9" s="89">
        <v>4</v>
      </c>
      <c r="BK9" s="90" t="s">
        <v>175</v>
      </c>
      <c r="BL9" s="112">
        <f t="shared" si="0"/>
        <v>0</v>
      </c>
      <c r="BM9" s="91">
        <f t="shared" si="1"/>
        <v>0</v>
      </c>
      <c r="BO9" s="89">
        <v>4</v>
      </c>
      <c r="BP9" s="111" t="s">
        <v>191</v>
      </c>
      <c r="BQ9" s="152">
        <f>COUNTIFS(BD7:BD39,"小中高")</f>
        <v>0</v>
      </c>
      <c r="BR9" s="91">
        <f>BQ9*0</f>
        <v>0</v>
      </c>
      <c r="BS9" s="195"/>
      <c r="BU9" s="154" t="str">
        <f t="shared" ref="BU9:BU48" si="9">IF(O9="","",O9)</f>
        <v/>
      </c>
      <c r="BV9" s="154" t="str">
        <f>IF(BU9="","",O10)</f>
        <v/>
      </c>
      <c r="BW9" s="154" t="str">
        <f t="shared" ref="BW9:BW48" si="10">IF(V9="","",V9)</f>
        <v/>
      </c>
      <c r="BX9" s="154" t="str">
        <f>IF(BW9="","",V10)</f>
        <v/>
      </c>
    </row>
    <row r="10" spans="1:77" ht="15" customHeight="1" thickBot="1" x14ac:dyDescent="0.2">
      <c r="A10" s="7">
        <v>2</v>
      </c>
      <c r="B10" s="39"/>
      <c r="C10" s="114" t="str">
        <f t="shared" si="2"/>
        <v/>
      </c>
      <c r="D10" s="1"/>
      <c r="E10" s="1"/>
      <c r="F10" s="1"/>
      <c r="G10" s="1"/>
      <c r="H10" s="162"/>
      <c r="I10" s="178"/>
      <c r="J10" s="176"/>
      <c r="K10" s="87">
        <v>2</v>
      </c>
      <c r="L10" s="109" t="str">
        <f t="shared" ref="L10:L48" si="11">IF(D10="","(未登録)",D10&amp;" "&amp;E10)</f>
        <v>(未登録)</v>
      </c>
      <c r="N10" s="206"/>
      <c r="O10" s="20"/>
      <c r="P10" s="216"/>
      <c r="Q10" s="98" t="str">
        <f t="shared" si="3"/>
        <v/>
      </c>
      <c r="R10" s="99" t="str">
        <f>IF(O10="","",IFERROR(VLOOKUP(O10,$A$9:$L$48,3,FALSE),""))</f>
        <v/>
      </c>
      <c r="S10" s="137" t="str">
        <f t="shared" ref="S10:S48" si="12">IF(O10="","",IFERROR(VLOOKUP(O10,$A$9:$L$48,10,FALSE),""))</f>
        <v/>
      </c>
      <c r="T10" s="3"/>
      <c r="U10" s="206"/>
      <c r="V10" s="20"/>
      <c r="W10" s="216"/>
      <c r="X10" s="98" t="str">
        <f t="shared" si="4"/>
        <v/>
      </c>
      <c r="Y10" s="99" t="str">
        <f>IF(V10="","",IFERROR(VLOOKUP(V10,$A$9:$L$48,3,FALSE),""))</f>
        <v/>
      </c>
      <c r="Z10" s="137" t="str">
        <f t="shared" ref="Z10:Z48" si="13">IF(V10="","",IFERROR(VLOOKUP(V10,$A$9:$L$48,10,FALSE),""))</f>
        <v/>
      </c>
      <c r="AA10" s="3"/>
      <c r="AB10" s="87">
        <v>2</v>
      </c>
      <c r="AC10" s="94" t="str">
        <f t="shared" ref="AC10:AC48" si="14">IF(D10="","(未登録)",D10&amp;" "&amp;E10)</f>
        <v>(未登録)</v>
      </c>
      <c r="AD10" s="14"/>
      <c r="AE10" s="165"/>
      <c r="AF10" s="17"/>
      <c r="AG10" s="122"/>
      <c r="AH10" s="102" t="str">
        <f t="shared" si="5"/>
        <v/>
      </c>
      <c r="AI10" s="103" t="str">
        <f t="shared" ref="AI10:AI18" si="15">IF(AF10="","",IFERROR(VLOOKUP(AF10,$A$9:$L$48,3,FALSE),""))</f>
        <v/>
      </c>
      <c r="AJ10" s="137" t="str">
        <f t="shared" ref="AJ10:AJ50" si="16">IF(AF10="","",IFERROR(VLOOKUP(AF10,$A$9:$L$48,10,FALSE),""))</f>
        <v/>
      </c>
      <c r="AK10" s="137" t="str">
        <f t="shared" ref="AK10:AK28" si="17">IF(AF10="","",IFERROR(VLOOKUP(AF10,$BU$9:$BV$48,2,FALSE),""))</f>
        <v/>
      </c>
      <c r="AL10" s="137" t="str">
        <f t="shared" ref="AL10:AL50" si="18">IF(AF10="","",IFERROR(VLOOKUP(AK10,$A$9:$D$48,4,FALSE),""))</f>
        <v/>
      </c>
      <c r="AM10" s="3"/>
      <c r="AN10" s="206"/>
      <c r="AO10" s="20"/>
      <c r="AP10" s="216"/>
      <c r="AQ10" s="98" t="str">
        <f t="shared" si="6"/>
        <v/>
      </c>
      <c r="AR10" s="99" t="str">
        <f>IF(AO10="","",IFERROR(VLOOKUP(AO10,$A$9:$L$48,3,FALSE),""))</f>
        <v/>
      </c>
      <c r="AS10" s="137" t="str">
        <f t="shared" ref="AS10:AS48" si="19">IF(AO10="","",IFERROR(VLOOKUP(AO10,$A$9:$L$48,10,FALSE),""))</f>
        <v/>
      </c>
      <c r="AT10" s="3"/>
      <c r="AU10" s="87">
        <v>2</v>
      </c>
      <c r="AV10" s="94" t="str">
        <f t="shared" ref="AV10:AV48" si="20">IF(D10="","(未登録)",D10&amp;" "&amp;E10)</f>
        <v>(未登録)</v>
      </c>
      <c r="AY10" s="21" t="s">
        <v>65</v>
      </c>
      <c r="AZ10" s="78"/>
      <c r="BA10" s="140" t="str">
        <f t="shared" si="7"/>
        <v/>
      </c>
      <c r="BB10" s="82"/>
      <c r="BD10" s="21" t="s">
        <v>65</v>
      </c>
      <c r="BE10" s="78"/>
      <c r="BF10" s="140" t="str">
        <f t="shared" si="8"/>
        <v/>
      </c>
      <c r="BG10" s="82"/>
      <c r="BJ10" s="89">
        <v>5</v>
      </c>
      <c r="BK10" s="117" t="s">
        <v>176</v>
      </c>
      <c r="BL10" s="112">
        <f t="shared" si="0"/>
        <v>0</v>
      </c>
      <c r="BM10" s="91">
        <f t="shared" si="1"/>
        <v>0</v>
      </c>
      <c r="BO10" s="89">
        <v>5</v>
      </c>
      <c r="BP10" s="111"/>
      <c r="BQ10" s="152">
        <f>IF($I$4="中高",IF(COUNTA(AZ40:AZ49)&gt;=5,3,IF(COUNTA(AZ24:AZ33)&gt;=5,2,IF(COUNTA(AZ9:AZ18)&gt;=5,1,"0"))),0)</f>
        <v>0</v>
      </c>
      <c r="BR10" s="91">
        <f>BQ10*9000</f>
        <v>0</v>
      </c>
      <c r="BS10" s="195"/>
      <c r="BU10" s="154" t="str">
        <f t="shared" si="9"/>
        <v/>
      </c>
      <c r="BV10" s="154" t="str">
        <f>IF(BU10="","",O9)</f>
        <v/>
      </c>
      <c r="BW10" s="154" t="str">
        <f t="shared" si="10"/>
        <v/>
      </c>
      <c r="BX10" s="154" t="str">
        <f>IF(BW10="","",V9)</f>
        <v/>
      </c>
    </row>
    <row r="11" spans="1:77" ht="15" customHeight="1" x14ac:dyDescent="0.15">
      <c r="A11" s="7">
        <v>3</v>
      </c>
      <c r="B11" s="39"/>
      <c r="C11" s="114" t="str">
        <f t="shared" si="2"/>
        <v/>
      </c>
      <c r="D11" s="1"/>
      <c r="E11" s="1"/>
      <c r="F11" s="1"/>
      <c r="G11" s="1"/>
      <c r="H11" s="162"/>
      <c r="I11" s="178"/>
      <c r="J11" s="176"/>
      <c r="K11" s="87">
        <v>3</v>
      </c>
      <c r="L11" s="109" t="str">
        <f t="shared" si="11"/>
        <v>(未登録)</v>
      </c>
      <c r="N11" s="205"/>
      <c r="O11" s="19"/>
      <c r="P11" s="215"/>
      <c r="Q11" s="96" t="str">
        <f t="shared" si="3"/>
        <v/>
      </c>
      <c r="R11" s="97" t="str">
        <f t="shared" ref="R11:R28" si="21">IF(O11="","",IFERROR(VLOOKUP(O11,$A$9:$L$48,3,FALSE),""))</f>
        <v/>
      </c>
      <c r="S11" s="137" t="str">
        <f t="shared" si="12"/>
        <v/>
      </c>
      <c r="T11" s="3"/>
      <c r="U11" s="205"/>
      <c r="V11" s="19"/>
      <c r="W11" s="215"/>
      <c r="X11" s="96" t="str">
        <f t="shared" si="4"/>
        <v/>
      </c>
      <c r="Y11" s="97" t="str">
        <f t="shared" ref="Y11:Y28" si="22">IF(V11="","",IFERROR(VLOOKUP(V11,$A$9:$L$48,3,FALSE),""))</f>
        <v/>
      </c>
      <c r="Z11" s="137" t="str">
        <f t="shared" si="13"/>
        <v/>
      </c>
      <c r="AA11" s="3"/>
      <c r="AB11" s="87">
        <v>3</v>
      </c>
      <c r="AC11" s="94" t="str">
        <f t="shared" si="14"/>
        <v>(未登録)</v>
      </c>
      <c r="AD11" s="14"/>
      <c r="AE11" s="165"/>
      <c r="AF11" s="17"/>
      <c r="AG11" s="122"/>
      <c r="AH11" s="102" t="str">
        <f t="shared" si="5"/>
        <v/>
      </c>
      <c r="AI11" s="103" t="str">
        <f t="shared" si="15"/>
        <v/>
      </c>
      <c r="AJ11" s="137" t="str">
        <f t="shared" si="16"/>
        <v/>
      </c>
      <c r="AK11" s="137" t="str">
        <f t="shared" si="17"/>
        <v/>
      </c>
      <c r="AL11" s="137" t="str">
        <f t="shared" si="18"/>
        <v/>
      </c>
      <c r="AM11" s="3"/>
      <c r="AN11" s="205"/>
      <c r="AO11" s="19"/>
      <c r="AP11" s="215"/>
      <c r="AQ11" s="96" t="str">
        <f t="shared" si="6"/>
        <v/>
      </c>
      <c r="AR11" s="97" t="str">
        <f t="shared" ref="AR11:AR28" si="23">IF(AO11="","",IFERROR(VLOOKUP(AO11,$A$9:$L$48,3,FALSE),""))</f>
        <v/>
      </c>
      <c r="AS11" s="137" t="str">
        <f t="shared" si="19"/>
        <v/>
      </c>
      <c r="AT11" s="3"/>
      <c r="AU11" s="87">
        <v>3</v>
      </c>
      <c r="AV11" s="94" t="str">
        <f t="shared" si="20"/>
        <v>(未登録)</v>
      </c>
      <c r="AY11" s="21" t="s">
        <v>66</v>
      </c>
      <c r="AZ11" s="78"/>
      <c r="BA11" s="140" t="str">
        <f t="shared" si="7"/>
        <v/>
      </c>
      <c r="BB11" s="82"/>
      <c r="BD11" s="21" t="s">
        <v>66</v>
      </c>
      <c r="BE11" s="78"/>
      <c r="BF11" s="140" t="str">
        <f t="shared" si="8"/>
        <v/>
      </c>
      <c r="BG11" s="82"/>
      <c r="BJ11" s="89">
        <v>6</v>
      </c>
      <c r="BK11" s="117" t="s">
        <v>177</v>
      </c>
      <c r="BL11" s="112">
        <f t="shared" si="0"/>
        <v>0</v>
      </c>
      <c r="BM11" s="91">
        <f t="shared" si="1"/>
        <v>0</v>
      </c>
      <c r="BO11" s="89">
        <v>6</v>
      </c>
      <c r="BP11" s="111"/>
      <c r="BQ11" s="152">
        <f>IF($I$4="中高",IF(COUNTA(BE40:BE49)&gt;=5,3,IF(COUNTA(BE24:BE33)&gt;=5,2,IF(COUNTA(BE9:BE18)&gt;=5,1,"0"))),0)</f>
        <v>0</v>
      </c>
      <c r="BR11" s="91">
        <f>BQ11*9000</f>
        <v>0</v>
      </c>
      <c r="BS11" s="195"/>
      <c r="BU11" s="154" t="str">
        <f t="shared" si="9"/>
        <v/>
      </c>
      <c r="BV11" s="154" t="str">
        <f>IF(BU11="","",O12)</f>
        <v/>
      </c>
      <c r="BW11" s="154" t="str">
        <f t="shared" si="10"/>
        <v/>
      </c>
      <c r="BX11" s="154" t="str">
        <f>IF(BW11="","",V12)</f>
        <v/>
      </c>
    </row>
    <row r="12" spans="1:77" ht="15" customHeight="1" thickBot="1" x14ac:dyDescent="0.2">
      <c r="A12" s="7">
        <v>4</v>
      </c>
      <c r="B12" s="39"/>
      <c r="C12" s="114" t="str">
        <f t="shared" si="2"/>
        <v/>
      </c>
      <c r="D12" s="1"/>
      <c r="E12" s="1"/>
      <c r="F12" s="1"/>
      <c r="G12" s="1"/>
      <c r="H12" s="162"/>
      <c r="I12" s="178"/>
      <c r="J12" s="176"/>
      <c r="K12" s="87">
        <v>4</v>
      </c>
      <c r="L12" s="109" t="str">
        <f t="shared" si="11"/>
        <v>(未登録)</v>
      </c>
      <c r="N12" s="206"/>
      <c r="O12" s="20"/>
      <c r="P12" s="216"/>
      <c r="Q12" s="98" t="str">
        <f t="shared" si="3"/>
        <v/>
      </c>
      <c r="R12" s="99" t="str">
        <f t="shared" si="21"/>
        <v/>
      </c>
      <c r="S12" s="137" t="str">
        <f t="shared" si="12"/>
        <v/>
      </c>
      <c r="T12" s="3"/>
      <c r="U12" s="206"/>
      <c r="V12" s="20"/>
      <c r="W12" s="216"/>
      <c r="X12" s="98" t="str">
        <f t="shared" si="4"/>
        <v/>
      </c>
      <c r="Y12" s="99" t="str">
        <f t="shared" si="22"/>
        <v/>
      </c>
      <c r="Z12" s="137" t="str">
        <f t="shared" si="13"/>
        <v/>
      </c>
      <c r="AA12" s="3"/>
      <c r="AB12" s="87">
        <v>4</v>
      </c>
      <c r="AC12" s="94" t="str">
        <f t="shared" si="14"/>
        <v>(未登録)</v>
      </c>
      <c r="AD12" s="14"/>
      <c r="AE12" s="165"/>
      <c r="AF12" s="17"/>
      <c r="AG12" s="122"/>
      <c r="AH12" s="102" t="str">
        <f t="shared" si="5"/>
        <v/>
      </c>
      <c r="AI12" s="103" t="str">
        <f t="shared" si="15"/>
        <v/>
      </c>
      <c r="AJ12" s="137" t="str">
        <f t="shared" si="16"/>
        <v/>
      </c>
      <c r="AK12" s="137" t="str">
        <f t="shared" si="17"/>
        <v/>
      </c>
      <c r="AL12" s="137" t="str">
        <f t="shared" si="18"/>
        <v/>
      </c>
      <c r="AM12" s="3"/>
      <c r="AN12" s="206"/>
      <c r="AO12" s="20"/>
      <c r="AP12" s="216"/>
      <c r="AQ12" s="98" t="str">
        <f t="shared" si="6"/>
        <v/>
      </c>
      <c r="AR12" s="99" t="str">
        <f t="shared" si="23"/>
        <v/>
      </c>
      <c r="AS12" s="137" t="str">
        <f t="shared" si="19"/>
        <v/>
      </c>
      <c r="AT12" s="3"/>
      <c r="AU12" s="87">
        <v>4</v>
      </c>
      <c r="AV12" s="94" t="str">
        <f t="shared" si="20"/>
        <v>(未登録)</v>
      </c>
      <c r="AY12" s="21" t="s">
        <v>67</v>
      </c>
      <c r="AZ12" s="78"/>
      <c r="BA12" s="140" t="str">
        <f t="shared" si="7"/>
        <v/>
      </c>
      <c r="BB12" s="82"/>
      <c r="BD12" s="21" t="s">
        <v>67</v>
      </c>
      <c r="BE12" s="78"/>
      <c r="BF12" s="140" t="str">
        <f t="shared" si="8"/>
        <v/>
      </c>
      <c r="BG12" s="82"/>
      <c r="BJ12" s="89">
        <v>7</v>
      </c>
      <c r="BK12" s="117" t="s">
        <v>178</v>
      </c>
      <c r="BL12" s="112">
        <f>COUNTIFS($U$9:$U$48,BK12)</f>
        <v>0</v>
      </c>
      <c r="BM12" s="91">
        <f t="shared" si="1"/>
        <v>0</v>
      </c>
      <c r="BO12" s="337" t="s">
        <v>101</v>
      </c>
      <c r="BP12" s="338"/>
      <c r="BQ12" s="338"/>
      <c r="BR12" s="151">
        <f>SUM(BR6:BR11)</f>
        <v>0</v>
      </c>
      <c r="BU12" s="154" t="str">
        <f t="shared" si="9"/>
        <v/>
      </c>
      <c r="BV12" s="154" t="str">
        <f>IF(BU12="","",O11)</f>
        <v/>
      </c>
      <c r="BW12" s="154" t="str">
        <f t="shared" si="10"/>
        <v/>
      </c>
      <c r="BX12" s="154" t="str">
        <f>IF(BW12="","",V11)</f>
        <v/>
      </c>
    </row>
    <row r="13" spans="1:77" ht="15" customHeight="1" x14ac:dyDescent="0.15">
      <c r="A13" s="7">
        <v>5</v>
      </c>
      <c r="B13" s="39"/>
      <c r="C13" s="114" t="str">
        <f t="shared" si="2"/>
        <v/>
      </c>
      <c r="D13" s="1"/>
      <c r="E13" s="1"/>
      <c r="F13" s="1"/>
      <c r="G13" s="1"/>
      <c r="H13" s="162"/>
      <c r="I13" s="178"/>
      <c r="J13" s="176"/>
      <c r="K13" s="87">
        <v>5</v>
      </c>
      <c r="L13" s="109" t="str">
        <f t="shared" si="11"/>
        <v>(未登録)</v>
      </c>
      <c r="N13" s="205"/>
      <c r="O13" s="19"/>
      <c r="P13" s="215"/>
      <c r="Q13" s="96" t="str">
        <f t="shared" si="3"/>
        <v/>
      </c>
      <c r="R13" s="97" t="str">
        <f t="shared" si="21"/>
        <v/>
      </c>
      <c r="S13" s="137" t="str">
        <f t="shared" si="12"/>
        <v/>
      </c>
      <c r="T13" s="3"/>
      <c r="U13" s="205"/>
      <c r="V13" s="19"/>
      <c r="W13" s="215"/>
      <c r="X13" s="96" t="str">
        <f t="shared" si="4"/>
        <v/>
      </c>
      <c r="Y13" s="97" t="str">
        <f t="shared" si="22"/>
        <v/>
      </c>
      <c r="Z13" s="137" t="str">
        <f t="shared" si="13"/>
        <v/>
      </c>
      <c r="AA13" s="3"/>
      <c r="AB13" s="87">
        <v>5</v>
      </c>
      <c r="AC13" s="94" t="str">
        <f t="shared" si="14"/>
        <v>(未登録)</v>
      </c>
      <c r="AD13" s="14"/>
      <c r="AE13" s="165"/>
      <c r="AF13" s="17"/>
      <c r="AG13" s="122"/>
      <c r="AH13" s="102" t="str">
        <f t="shared" si="5"/>
        <v/>
      </c>
      <c r="AI13" s="103" t="str">
        <f t="shared" si="15"/>
        <v/>
      </c>
      <c r="AJ13" s="137" t="str">
        <f t="shared" si="16"/>
        <v/>
      </c>
      <c r="AK13" s="137" t="str">
        <f t="shared" si="17"/>
        <v/>
      </c>
      <c r="AL13" s="137" t="str">
        <f t="shared" si="18"/>
        <v/>
      </c>
      <c r="AM13" s="3"/>
      <c r="AN13" s="205"/>
      <c r="AO13" s="19"/>
      <c r="AP13" s="215"/>
      <c r="AQ13" s="96" t="str">
        <f t="shared" si="6"/>
        <v/>
      </c>
      <c r="AR13" s="97" t="str">
        <f t="shared" si="23"/>
        <v/>
      </c>
      <c r="AS13" s="137" t="str">
        <f t="shared" si="19"/>
        <v/>
      </c>
      <c r="AT13" s="3"/>
      <c r="AU13" s="87">
        <v>5</v>
      </c>
      <c r="AV13" s="94" t="str">
        <f t="shared" si="20"/>
        <v>(未登録)</v>
      </c>
      <c r="AY13" s="21" t="s">
        <v>68</v>
      </c>
      <c r="AZ13" s="78"/>
      <c r="BA13" s="140" t="str">
        <f t="shared" si="7"/>
        <v/>
      </c>
      <c r="BB13" s="82"/>
      <c r="BD13" s="21" t="s">
        <v>68</v>
      </c>
      <c r="BE13" s="78"/>
      <c r="BF13" s="140" t="str">
        <f t="shared" si="8"/>
        <v/>
      </c>
      <c r="BG13" s="82"/>
      <c r="BJ13" s="89">
        <v>8</v>
      </c>
      <c r="BK13" s="117" t="s">
        <v>179</v>
      </c>
      <c r="BL13" s="112">
        <f>COUNTIFS($U$9:$U$48,BK13)</f>
        <v>0</v>
      </c>
      <c r="BM13" s="91">
        <f t="shared" si="1"/>
        <v>0</v>
      </c>
      <c r="BU13" s="154" t="str">
        <f t="shared" si="9"/>
        <v/>
      </c>
      <c r="BV13" s="154" t="str">
        <f>IF(BU13="","",O14)</f>
        <v/>
      </c>
      <c r="BW13" s="154" t="str">
        <f t="shared" si="10"/>
        <v/>
      </c>
      <c r="BX13" s="154" t="str">
        <f>IF(BW13="","",V14)</f>
        <v/>
      </c>
    </row>
    <row r="14" spans="1:77" ht="15" customHeight="1" thickBot="1" x14ac:dyDescent="0.2">
      <c r="A14" s="7">
        <v>6</v>
      </c>
      <c r="B14" s="39"/>
      <c r="C14" s="114" t="str">
        <f t="shared" si="2"/>
        <v/>
      </c>
      <c r="D14" s="1"/>
      <c r="E14" s="1"/>
      <c r="F14" s="1"/>
      <c r="G14" s="1"/>
      <c r="H14" s="162"/>
      <c r="I14" s="178"/>
      <c r="J14" s="176"/>
      <c r="K14" s="87">
        <v>6</v>
      </c>
      <c r="L14" s="109" t="str">
        <f t="shared" si="11"/>
        <v>(未登録)</v>
      </c>
      <c r="N14" s="206"/>
      <c r="O14" s="20"/>
      <c r="P14" s="216"/>
      <c r="Q14" s="98" t="str">
        <f t="shared" si="3"/>
        <v/>
      </c>
      <c r="R14" s="99" t="str">
        <f t="shared" si="21"/>
        <v/>
      </c>
      <c r="S14" s="137" t="str">
        <f t="shared" si="12"/>
        <v/>
      </c>
      <c r="T14" s="3"/>
      <c r="U14" s="206"/>
      <c r="V14" s="20"/>
      <c r="W14" s="216"/>
      <c r="X14" s="98" t="str">
        <f t="shared" si="4"/>
        <v/>
      </c>
      <c r="Y14" s="99" t="str">
        <f t="shared" si="22"/>
        <v/>
      </c>
      <c r="Z14" s="137" t="str">
        <f t="shared" si="13"/>
        <v/>
      </c>
      <c r="AA14" s="3"/>
      <c r="AB14" s="87">
        <v>6</v>
      </c>
      <c r="AC14" s="94" t="str">
        <f t="shared" si="14"/>
        <v>(未登録)</v>
      </c>
      <c r="AD14" s="14"/>
      <c r="AE14" s="165"/>
      <c r="AF14" s="17"/>
      <c r="AG14" s="122"/>
      <c r="AH14" s="102" t="str">
        <f t="shared" si="5"/>
        <v/>
      </c>
      <c r="AI14" s="103" t="str">
        <f t="shared" si="15"/>
        <v/>
      </c>
      <c r="AJ14" s="137" t="str">
        <f t="shared" si="16"/>
        <v/>
      </c>
      <c r="AK14" s="137" t="str">
        <f t="shared" si="17"/>
        <v/>
      </c>
      <c r="AL14" s="137" t="str">
        <f t="shared" si="18"/>
        <v/>
      </c>
      <c r="AM14" s="3"/>
      <c r="AN14" s="206"/>
      <c r="AO14" s="20"/>
      <c r="AP14" s="216"/>
      <c r="AQ14" s="98" t="str">
        <f t="shared" si="6"/>
        <v/>
      </c>
      <c r="AR14" s="99" t="str">
        <f t="shared" si="23"/>
        <v/>
      </c>
      <c r="AS14" s="137" t="str">
        <f t="shared" si="19"/>
        <v/>
      </c>
      <c r="AT14" s="3"/>
      <c r="AU14" s="87">
        <v>6</v>
      </c>
      <c r="AV14" s="94" t="str">
        <f t="shared" si="20"/>
        <v>(未登録)</v>
      </c>
      <c r="AY14" s="21" t="s">
        <v>69</v>
      </c>
      <c r="AZ14" s="78"/>
      <c r="BA14" s="140" t="str">
        <f t="shared" si="7"/>
        <v/>
      </c>
      <c r="BB14" s="82"/>
      <c r="BD14" s="21" t="s">
        <v>69</v>
      </c>
      <c r="BE14" s="78"/>
      <c r="BF14" s="140" t="str">
        <f t="shared" si="8"/>
        <v/>
      </c>
      <c r="BG14" s="82"/>
      <c r="BJ14" s="89">
        <v>9</v>
      </c>
      <c r="BK14" s="141" t="s">
        <v>180</v>
      </c>
      <c r="BL14" s="142">
        <f>COUNTIFS(U13:U52,BK14)</f>
        <v>0</v>
      </c>
      <c r="BM14" s="143">
        <f t="shared" si="1"/>
        <v>0</v>
      </c>
      <c r="BO14" s="173"/>
      <c r="BP14" s="173"/>
      <c r="BQ14" s="173"/>
      <c r="BR14" s="173"/>
      <c r="BU14" s="154" t="str">
        <f t="shared" si="9"/>
        <v/>
      </c>
      <c r="BV14" s="154" t="str">
        <f>IF(BU14="","",O13)</f>
        <v/>
      </c>
      <c r="BW14" s="154" t="str">
        <f t="shared" si="10"/>
        <v/>
      </c>
      <c r="BX14" s="154" t="str">
        <f>IF(BW14="","",V13)</f>
        <v/>
      </c>
    </row>
    <row r="15" spans="1:77" ht="15" customHeight="1" x14ac:dyDescent="0.15">
      <c r="A15" s="7">
        <v>7</v>
      </c>
      <c r="B15" s="39"/>
      <c r="C15" s="114" t="str">
        <f t="shared" si="2"/>
        <v/>
      </c>
      <c r="D15" s="1"/>
      <c r="E15" s="1"/>
      <c r="F15" s="1"/>
      <c r="G15" s="1"/>
      <c r="H15" s="162"/>
      <c r="I15" s="178"/>
      <c r="J15" s="176"/>
      <c r="K15" s="87">
        <v>7</v>
      </c>
      <c r="L15" s="109" t="str">
        <f t="shared" si="11"/>
        <v>(未登録)</v>
      </c>
      <c r="N15" s="205"/>
      <c r="O15" s="19"/>
      <c r="P15" s="215"/>
      <c r="Q15" s="96" t="str">
        <f t="shared" si="3"/>
        <v/>
      </c>
      <c r="R15" s="97" t="str">
        <f t="shared" si="21"/>
        <v/>
      </c>
      <c r="S15" s="137" t="str">
        <f t="shared" si="12"/>
        <v/>
      </c>
      <c r="T15" s="3"/>
      <c r="U15" s="205"/>
      <c r="V15" s="19"/>
      <c r="W15" s="215"/>
      <c r="X15" s="96" t="str">
        <f t="shared" si="4"/>
        <v/>
      </c>
      <c r="Y15" s="97" t="str">
        <f t="shared" si="22"/>
        <v/>
      </c>
      <c r="Z15" s="137" t="str">
        <f t="shared" si="13"/>
        <v/>
      </c>
      <c r="AA15" s="3"/>
      <c r="AB15" s="87">
        <v>7</v>
      </c>
      <c r="AC15" s="94" t="str">
        <f t="shared" si="14"/>
        <v>(未登録)</v>
      </c>
      <c r="AD15" s="14"/>
      <c r="AE15" s="165"/>
      <c r="AF15" s="17"/>
      <c r="AG15" s="122"/>
      <c r="AH15" s="102" t="str">
        <f t="shared" si="5"/>
        <v/>
      </c>
      <c r="AI15" s="103" t="str">
        <f t="shared" si="15"/>
        <v/>
      </c>
      <c r="AJ15" s="137" t="str">
        <f t="shared" si="16"/>
        <v/>
      </c>
      <c r="AK15" s="137" t="str">
        <f t="shared" si="17"/>
        <v/>
      </c>
      <c r="AL15" s="137" t="str">
        <f t="shared" si="18"/>
        <v/>
      </c>
      <c r="AM15" s="3"/>
      <c r="AN15" s="205"/>
      <c r="AO15" s="19"/>
      <c r="AP15" s="215"/>
      <c r="AQ15" s="96" t="str">
        <f t="shared" si="6"/>
        <v/>
      </c>
      <c r="AR15" s="97" t="str">
        <f t="shared" si="23"/>
        <v/>
      </c>
      <c r="AS15" s="137" t="str">
        <f t="shared" si="19"/>
        <v/>
      </c>
      <c r="AT15" s="3"/>
      <c r="AU15" s="87">
        <v>7</v>
      </c>
      <c r="AV15" s="94" t="str">
        <f t="shared" si="20"/>
        <v>(未登録)</v>
      </c>
      <c r="AY15" s="21" t="s">
        <v>70</v>
      </c>
      <c r="AZ15" s="78"/>
      <c r="BA15" s="140" t="str">
        <f t="shared" si="7"/>
        <v/>
      </c>
      <c r="BB15" s="82"/>
      <c r="BD15" s="21" t="s">
        <v>70</v>
      </c>
      <c r="BE15" s="78"/>
      <c r="BF15" s="140" t="str">
        <f t="shared" si="8"/>
        <v/>
      </c>
      <c r="BG15" s="82"/>
      <c r="BJ15" s="169">
        <v>10</v>
      </c>
      <c r="BK15" s="141" t="s">
        <v>156</v>
      </c>
      <c r="BL15" s="142">
        <f>COUNTIFS(U14:U53,BK15)</f>
        <v>0</v>
      </c>
      <c r="BM15" s="143">
        <f>BL15*4000</f>
        <v>0</v>
      </c>
      <c r="BO15" s="173"/>
      <c r="BP15" s="173"/>
      <c r="BQ15" s="173"/>
      <c r="BR15" s="173"/>
      <c r="BU15" s="154" t="str">
        <f t="shared" si="9"/>
        <v/>
      </c>
      <c r="BV15" s="154" t="str">
        <f>IF(BU15="","",O16)</f>
        <v/>
      </c>
      <c r="BW15" s="154" t="str">
        <f t="shared" si="10"/>
        <v/>
      </c>
      <c r="BX15" s="154" t="str">
        <f>IF(BW15="","",V16)</f>
        <v/>
      </c>
    </row>
    <row r="16" spans="1:77" ht="15" customHeight="1" thickBot="1" x14ac:dyDescent="0.2">
      <c r="A16" s="7">
        <v>8</v>
      </c>
      <c r="B16" s="39"/>
      <c r="C16" s="114" t="str">
        <f t="shared" si="2"/>
        <v/>
      </c>
      <c r="D16" s="1"/>
      <c r="E16" s="1"/>
      <c r="F16" s="1"/>
      <c r="G16" s="1"/>
      <c r="H16" s="162"/>
      <c r="I16" s="178"/>
      <c r="J16" s="176"/>
      <c r="K16" s="87">
        <v>8</v>
      </c>
      <c r="L16" s="109" t="str">
        <f t="shared" si="11"/>
        <v>(未登録)</v>
      </c>
      <c r="N16" s="206"/>
      <c r="O16" s="20"/>
      <c r="P16" s="216"/>
      <c r="Q16" s="98" t="str">
        <f t="shared" si="3"/>
        <v/>
      </c>
      <c r="R16" s="99" t="str">
        <f t="shared" si="21"/>
        <v/>
      </c>
      <c r="S16" s="137" t="str">
        <f t="shared" si="12"/>
        <v/>
      </c>
      <c r="T16" s="3"/>
      <c r="U16" s="206"/>
      <c r="V16" s="20"/>
      <c r="W16" s="216"/>
      <c r="X16" s="98" t="str">
        <f t="shared" si="4"/>
        <v/>
      </c>
      <c r="Y16" s="99" t="str">
        <f t="shared" si="22"/>
        <v/>
      </c>
      <c r="Z16" s="137" t="str">
        <f t="shared" si="13"/>
        <v/>
      </c>
      <c r="AA16" s="3"/>
      <c r="AB16" s="87">
        <v>8</v>
      </c>
      <c r="AC16" s="94" t="str">
        <f t="shared" si="14"/>
        <v>(未登録)</v>
      </c>
      <c r="AD16" s="14"/>
      <c r="AE16" s="165"/>
      <c r="AF16" s="17"/>
      <c r="AG16" s="122"/>
      <c r="AH16" s="102" t="str">
        <f t="shared" si="5"/>
        <v/>
      </c>
      <c r="AI16" s="103" t="str">
        <f t="shared" si="15"/>
        <v/>
      </c>
      <c r="AJ16" s="137" t="str">
        <f t="shared" si="16"/>
        <v/>
      </c>
      <c r="AK16" s="137" t="str">
        <f t="shared" si="17"/>
        <v/>
      </c>
      <c r="AL16" s="137" t="str">
        <f t="shared" si="18"/>
        <v/>
      </c>
      <c r="AM16" s="3"/>
      <c r="AN16" s="206"/>
      <c r="AO16" s="20"/>
      <c r="AP16" s="216"/>
      <c r="AQ16" s="98" t="str">
        <f t="shared" si="6"/>
        <v/>
      </c>
      <c r="AR16" s="99" t="str">
        <f t="shared" si="23"/>
        <v/>
      </c>
      <c r="AS16" s="137" t="str">
        <f t="shared" si="19"/>
        <v/>
      </c>
      <c r="AT16" s="3"/>
      <c r="AU16" s="87">
        <v>8</v>
      </c>
      <c r="AV16" s="94" t="str">
        <f t="shared" si="20"/>
        <v>(未登録)</v>
      </c>
      <c r="AY16" s="21" t="s">
        <v>71</v>
      </c>
      <c r="AZ16" s="78"/>
      <c r="BA16" s="140" t="str">
        <f t="shared" si="7"/>
        <v/>
      </c>
      <c r="BB16" s="82"/>
      <c r="BD16" s="21" t="s">
        <v>71</v>
      </c>
      <c r="BE16" s="78"/>
      <c r="BF16" s="140" t="str">
        <f t="shared" si="8"/>
        <v/>
      </c>
      <c r="BG16" s="82"/>
      <c r="BJ16" s="89">
        <v>11</v>
      </c>
      <c r="BK16" s="141" t="s">
        <v>157</v>
      </c>
      <c r="BL16" s="142">
        <f>COUNTIFS(U15:U54,BK16)</f>
        <v>0</v>
      </c>
      <c r="BM16" s="143">
        <f>BL16*4000</f>
        <v>0</v>
      </c>
      <c r="BO16" s="173"/>
      <c r="BP16" s="173"/>
      <c r="BQ16" s="173"/>
      <c r="BR16" s="173"/>
      <c r="BU16" s="154" t="str">
        <f t="shared" si="9"/>
        <v/>
      </c>
      <c r="BV16" s="154" t="str">
        <f>IF(BU16="","",O15)</f>
        <v/>
      </c>
      <c r="BW16" s="154" t="str">
        <f t="shared" si="10"/>
        <v/>
      </c>
      <c r="BX16" s="154" t="str">
        <f>IF(BW16="","",V15)</f>
        <v/>
      </c>
    </row>
    <row r="17" spans="1:76" ht="15" customHeight="1" x14ac:dyDescent="0.15">
      <c r="A17" s="7">
        <v>9</v>
      </c>
      <c r="B17" s="39"/>
      <c r="C17" s="114" t="str">
        <f t="shared" si="2"/>
        <v/>
      </c>
      <c r="D17" s="1"/>
      <c r="E17" s="1"/>
      <c r="F17" s="1"/>
      <c r="G17" s="1"/>
      <c r="H17" s="162"/>
      <c r="I17" s="178"/>
      <c r="J17" s="176"/>
      <c r="K17" s="87">
        <v>9</v>
      </c>
      <c r="L17" s="109" t="str">
        <f t="shared" si="11"/>
        <v>(未登録)</v>
      </c>
      <c r="N17" s="205"/>
      <c r="O17" s="19"/>
      <c r="P17" s="215"/>
      <c r="Q17" s="96" t="str">
        <f t="shared" si="3"/>
        <v/>
      </c>
      <c r="R17" s="97" t="str">
        <f t="shared" si="21"/>
        <v/>
      </c>
      <c r="S17" s="137" t="str">
        <f t="shared" si="12"/>
        <v/>
      </c>
      <c r="T17" s="3"/>
      <c r="U17" s="205"/>
      <c r="V17" s="19"/>
      <c r="W17" s="215"/>
      <c r="X17" s="96" t="str">
        <f t="shared" si="4"/>
        <v/>
      </c>
      <c r="Y17" s="97" t="str">
        <f t="shared" si="22"/>
        <v/>
      </c>
      <c r="Z17" s="137" t="str">
        <f t="shared" si="13"/>
        <v/>
      </c>
      <c r="AA17" s="3"/>
      <c r="AB17" s="87">
        <v>9</v>
      </c>
      <c r="AC17" s="94" t="str">
        <f t="shared" si="14"/>
        <v>(未登録)</v>
      </c>
      <c r="AD17" s="14"/>
      <c r="AE17" s="165"/>
      <c r="AF17" s="17"/>
      <c r="AG17" s="122"/>
      <c r="AH17" s="102" t="str">
        <f t="shared" si="5"/>
        <v/>
      </c>
      <c r="AI17" s="103" t="str">
        <f t="shared" si="15"/>
        <v/>
      </c>
      <c r="AJ17" s="137" t="str">
        <f t="shared" si="16"/>
        <v/>
      </c>
      <c r="AK17" s="137" t="str">
        <f t="shared" si="17"/>
        <v/>
      </c>
      <c r="AL17" s="137" t="str">
        <f t="shared" si="18"/>
        <v/>
      </c>
      <c r="AM17" s="3"/>
      <c r="AN17" s="205"/>
      <c r="AO17" s="19"/>
      <c r="AP17" s="215"/>
      <c r="AQ17" s="96" t="str">
        <f t="shared" si="6"/>
        <v/>
      </c>
      <c r="AR17" s="97" t="str">
        <f t="shared" si="23"/>
        <v/>
      </c>
      <c r="AS17" s="137" t="str">
        <f t="shared" si="19"/>
        <v/>
      </c>
      <c r="AT17" s="3"/>
      <c r="AU17" s="87">
        <v>9</v>
      </c>
      <c r="AV17" s="94" t="str">
        <f t="shared" si="20"/>
        <v>(未登録)</v>
      </c>
      <c r="AY17" s="21" t="s">
        <v>206</v>
      </c>
      <c r="AZ17" s="78"/>
      <c r="BA17" s="140" t="str">
        <f t="shared" si="7"/>
        <v/>
      </c>
      <c r="BB17" s="82"/>
      <c r="BD17" s="21" t="s">
        <v>206</v>
      </c>
      <c r="BE17" s="78"/>
      <c r="BF17" s="140" t="str">
        <f t="shared" si="8"/>
        <v/>
      </c>
      <c r="BG17" s="82"/>
      <c r="BJ17" s="89">
        <v>12</v>
      </c>
      <c r="BK17" s="141" t="s">
        <v>158</v>
      </c>
      <c r="BL17" s="142">
        <f>COUNTIFS(U16:U55,BK17)</f>
        <v>0</v>
      </c>
      <c r="BM17" s="143">
        <f>BL17*4000</f>
        <v>0</v>
      </c>
      <c r="BO17" s="173"/>
      <c r="BP17" s="173"/>
      <c r="BQ17" s="173"/>
      <c r="BR17" s="173"/>
      <c r="BU17" s="154" t="str">
        <f t="shared" si="9"/>
        <v/>
      </c>
      <c r="BV17" s="154" t="str">
        <f>IF(BU17="","",O18)</f>
        <v/>
      </c>
      <c r="BW17" s="154" t="str">
        <f t="shared" si="10"/>
        <v/>
      </c>
      <c r="BX17" s="154" t="str">
        <f>IF(BW17="","",V18)</f>
        <v/>
      </c>
    </row>
    <row r="18" spans="1:76" ht="15" customHeight="1" thickBot="1" x14ac:dyDescent="0.2">
      <c r="A18" s="7">
        <v>10</v>
      </c>
      <c r="B18" s="39"/>
      <c r="C18" s="114" t="str">
        <f t="shared" si="2"/>
        <v/>
      </c>
      <c r="D18" s="1"/>
      <c r="E18" s="1"/>
      <c r="F18" s="1"/>
      <c r="G18" s="1"/>
      <c r="H18" s="162"/>
      <c r="I18" s="178"/>
      <c r="J18" s="176"/>
      <c r="K18" s="87">
        <v>10</v>
      </c>
      <c r="L18" s="109" t="str">
        <f t="shared" si="11"/>
        <v>(未登録)</v>
      </c>
      <c r="N18" s="206"/>
      <c r="O18" s="20"/>
      <c r="P18" s="216"/>
      <c r="Q18" s="98" t="str">
        <f t="shared" si="3"/>
        <v/>
      </c>
      <c r="R18" s="99" t="str">
        <f t="shared" si="21"/>
        <v/>
      </c>
      <c r="S18" s="137" t="str">
        <f t="shared" si="12"/>
        <v/>
      </c>
      <c r="T18" s="3"/>
      <c r="U18" s="206"/>
      <c r="V18" s="20"/>
      <c r="W18" s="216"/>
      <c r="X18" s="98" t="str">
        <f t="shared" si="4"/>
        <v/>
      </c>
      <c r="Y18" s="99" t="str">
        <f t="shared" si="22"/>
        <v/>
      </c>
      <c r="Z18" s="137" t="str">
        <f t="shared" si="13"/>
        <v/>
      </c>
      <c r="AA18" s="3"/>
      <c r="AB18" s="87">
        <v>10</v>
      </c>
      <c r="AC18" s="94" t="str">
        <f t="shared" si="14"/>
        <v>(未登録)</v>
      </c>
      <c r="AD18" s="14"/>
      <c r="AE18" s="165"/>
      <c r="AF18" s="17"/>
      <c r="AG18" s="122"/>
      <c r="AH18" s="102" t="str">
        <f t="shared" si="5"/>
        <v/>
      </c>
      <c r="AI18" s="103" t="str">
        <f t="shared" si="15"/>
        <v/>
      </c>
      <c r="AJ18" s="137" t="str">
        <f t="shared" si="16"/>
        <v/>
      </c>
      <c r="AK18" s="137" t="str">
        <f t="shared" si="17"/>
        <v/>
      </c>
      <c r="AL18" s="137" t="str">
        <f t="shared" si="18"/>
        <v/>
      </c>
      <c r="AM18" s="3"/>
      <c r="AN18" s="206"/>
      <c r="AO18" s="20"/>
      <c r="AP18" s="216"/>
      <c r="AQ18" s="98" t="str">
        <f t="shared" si="6"/>
        <v/>
      </c>
      <c r="AR18" s="99" t="str">
        <f t="shared" si="23"/>
        <v/>
      </c>
      <c r="AS18" s="137" t="str">
        <f t="shared" si="19"/>
        <v/>
      </c>
      <c r="AT18" s="3"/>
      <c r="AU18" s="87">
        <v>10</v>
      </c>
      <c r="AV18" s="94" t="str">
        <f t="shared" si="20"/>
        <v>(未登録)</v>
      </c>
      <c r="AY18" s="79" t="s">
        <v>207</v>
      </c>
      <c r="AZ18" s="188"/>
      <c r="BA18" s="157" t="str">
        <f t="shared" si="7"/>
        <v/>
      </c>
      <c r="BB18" s="83"/>
      <c r="BD18" s="79" t="s">
        <v>207</v>
      </c>
      <c r="BE18" s="188"/>
      <c r="BF18" s="157" t="str">
        <f t="shared" si="8"/>
        <v/>
      </c>
      <c r="BG18" s="83"/>
      <c r="BJ18" s="89">
        <v>13</v>
      </c>
      <c r="BK18" s="117" t="s">
        <v>181</v>
      </c>
      <c r="BL18" s="112">
        <f t="shared" ref="BL18:BL23" si="24">COUNTIFS($AN$9:$AN$48,BK18)</f>
        <v>0</v>
      </c>
      <c r="BM18" s="91">
        <f t="shared" si="1"/>
        <v>0</v>
      </c>
      <c r="BO18" s="173"/>
      <c r="BP18" s="173"/>
      <c r="BQ18" s="173"/>
      <c r="BR18" s="173"/>
      <c r="BU18" s="154" t="str">
        <f t="shared" si="9"/>
        <v/>
      </c>
      <c r="BV18" s="154" t="str">
        <f>IF(BU18="","",O17)</f>
        <v/>
      </c>
      <c r="BW18" s="154" t="str">
        <f t="shared" si="10"/>
        <v/>
      </c>
      <c r="BX18" s="154" t="str">
        <f>IF(BW18="","",V17)</f>
        <v/>
      </c>
    </row>
    <row r="19" spans="1:76" ht="15" customHeight="1" thickBot="1" x14ac:dyDescent="0.2">
      <c r="A19" s="7">
        <v>11</v>
      </c>
      <c r="B19" s="39"/>
      <c r="C19" s="114" t="str">
        <f t="shared" si="2"/>
        <v/>
      </c>
      <c r="D19" s="1"/>
      <c r="E19" s="1"/>
      <c r="F19" s="1"/>
      <c r="G19" s="1"/>
      <c r="H19" s="162"/>
      <c r="I19" s="178"/>
      <c r="J19" s="176"/>
      <c r="K19" s="87">
        <v>11</v>
      </c>
      <c r="L19" s="109" t="str">
        <f t="shared" si="11"/>
        <v>(未登録)</v>
      </c>
      <c r="N19" s="205"/>
      <c r="O19" s="19"/>
      <c r="P19" s="215"/>
      <c r="Q19" s="96" t="str">
        <f t="shared" si="3"/>
        <v/>
      </c>
      <c r="R19" s="97" t="str">
        <f t="shared" si="21"/>
        <v/>
      </c>
      <c r="S19" s="137" t="str">
        <f t="shared" si="12"/>
        <v/>
      </c>
      <c r="T19" s="3"/>
      <c r="U19" s="205"/>
      <c r="V19" s="19"/>
      <c r="W19" s="215"/>
      <c r="X19" s="96" t="str">
        <f t="shared" si="4"/>
        <v/>
      </c>
      <c r="Y19" s="97" t="str">
        <f t="shared" si="22"/>
        <v/>
      </c>
      <c r="Z19" s="137" t="str">
        <f t="shared" si="13"/>
        <v/>
      </c>
      <c r="AA19" s="3"/>
      <c r="AB19" s="87">
        <v>11</v>
      </c>
      <c r="AC19" s="94" t="str">
        <f t="shared" si="14"/>
        <v>(未登録)</v>
      </c>
      <c r="AD19" s="14"/>
      <c r="AE19" s="165"/>
      <c r="AF19" s="17"/>
      <c r="AG19" s="122"/>
      <c r="AH19" s="102" t="str">
        <f t="shared" si="5"/>
        <v/>
      </c>
      <c r="AI19" s="103" t="str">
        <f t="shared" ref="AI19:AI28" si="25">IF(AF19="","",IFERROR(VLOOKUP(AF19,$A$9:$L$48,3,FALSE),""))</f>
        <v/>
      </c>
      <c r="AJ19" s="137" t="str">
        <f t="shared" si="16"/>
        <v/>
      </c>
      <c r="AK19" s="137" t="str">
        <f t="shared" si="17"/>
        <v/>
      </c>
      <c r="AL19" s="137" t="str">
        <f t="shared" si="18"/>
        <v/>
      </c>
      <c r="AM19" s="3"/>
      <c r="AN19" s="205"/>
      <c r="AO19" s="19"/>
      <c r="AP19" s="215"/>
      <c r="AQ19" s="96" t="str">
        <f t="shared" si="6"/>
        <v/>
      </c>
      <c r="AR19" s="97" t="str">
        <f t="shared" si="23"/>
        <v/>
      </c>
      <c r="AS19" s="137" t="str">
        <f t="shared" si="19"/>
        <v/>
      </c>
      <c r="AT19" s="3"/>
      <c r="AU19" s="87">
        <v>11</v>
      </c>
      <c r="AV19" s="94" t="str">
        <f t="shared" si="20"/>
        <v>(未登録)</v>
      </c>
      <c r="BA19" s="4" t="str">
        <f t="shared" si="7"/>
        <v/>
      </c>
      <c r="BF19" s="4" t="str">
        <f t="shared" si="8"/>
        <v/>
      </c>
      <c r="BJ19" s="89">
        <v>14</v>
      </c>
      <c r="BK19" s="117" t="s">
        <v>167</v>
      </c>
      <c r="BL19" s="112">
        <f t="shared" si="24"/>
        <v>0</v>
      </c>
      <c r="BM19" s="91">
        <f>BL19*4000</f>
        <v>0</v>
      </c>
      <c r="BO19" s="173"/>
      <c r="BP19" s="173"/>
      <c r="BQ19" s="173"/>
      <c r="BR19" s="173"/>
      <c r="BU19" s="154" t="str">
        <f t="shared" si="9"/>
        <v/>
      </c>
      <c r="BV19" s="154" t="str">
        <f>IF(BU19="","",O20)</f>
        <v/>
      </c>
      <c r="BW19" s="154" t="str">
        <f t="shared" si="10"/>
        <v/>
      </c>
      <c r="BX19" s="154" t="str">
        <f>IF(BW19="","",V20)</f>
        <v/>
      </c>
    </row>
    <row r="20" spans="1:76" ht="15" customHeight="1" thickBot="1" x14ac:dyDescent="0.2">
      <c r="A20" s="7">
        <v>12</v>
      </c>
      <c r="B20" s="39"/>
      <c r="C20" s="114" t="str">
        <f t="shared" si="2"/>
        <v/>
      </c>
      <c r="D20" s="1"/>
      <c r="E20" s="1"/>
      <c r="F20" s="1"/>
      <c r="G20" s="1"/>
      <c r="H20" s="162"/>
      <c r="I20" s="178"/>
      <c r="J20" s="176"/>
      <c r="K20" s="87">
        <v>12</v>
      </c>
      <c r="L20" s="109" t="str">
        <f t="shared" si="11"/>
        <v>(未登録)</v>
      </c>
      <c r="N20" s="206"/>
      <c r="O20" s="20"/>
      <c r="P20" s="216"/>
      <c r="Q20" s="98" t="str">
        <f t="shared" si="3"/>
        <v/>
      </c>
      <c r="R20" s="99" t="str">
        <f t="shared" si="21"/>
        <v/>
      </c>
      <c r="S20" s="137" t="str">
        <f t="shared" si="12"/>
        <v/>
      </c>
      <c r="T20" s="3"/>
      <c r="U20" s="206"/>
      <c r="V20" s="20"/>
      <c r="W20" s="216"/>
      <c r="X20" s="98" t="str">
        <f t="shared" si="4"/>
        <v/>
      </c>
      <c r="Y20" s="99" t="str">
        <f t="shared" si="22"/>
        <v/>
      </c>
      <c r="Z20" s="137" t="str">
        <f t="shared" si="13"/>
        <v/>
      </c>
      <c r="AA20" s="3"/>
      <c r="AB20" s="87">
        <v>12</v>
      </c>
      <c r="AC20" s="94" t="str">
        <f t="shared" si="14"/>
        <v>(未登録)</v>
      </c>
      <c r="AD20" s="14"/>
      <c r="AE20" s="165"/>
      <c r="AF20" s="17"/>
      <c r="AG20" s="122"/>
      <c r="AH20" s="102" t="str">
        <f t="shared" si="5"/>
        <v/>
      </c>
      <c r="AI20" s="103" t="str">
        <f t="shared" si="25"/>
        <v/>
      </c>
      <c r="AJ20" s="137" t="str">
        <f t="shared" si="16"/>
        <v/>
      </c>
      <c r="AK20" s="137" t="str">
        <f t="shared" si="17"/>
        <v/>
      </c>
      <c r="AL20" s="137" t="str">
        <f t="shared" si="18"/>
        <v/>
      </c>
      <c r="AM20" s="3"/>
      <c r="AN20" s="206"/>
      <c r="AO20" s="20"/>
      <c r="AP20" s="216"/>
      <c r="AQ20" s="98" t="str">
        <f t="shared" si="6"/>
        <v/>
      </c>
      <c r="AR20" s="99" t="str">
        <f t="shared" si="23"/>
        <v/>
      </c>
      <c r="AS20" s="137" t="str">
        <f t="shared" si="19"/>
        <v/>
      </c>
      <c r="AT20" s="3"/>
      <c r="AU20" s="87">
        <v>12</v>
      </c>
      <c r="AV20" s="94" t="str">
        <f t="shared" si="20"/>
        <v>(未登録)</v>
      </c>
      <c r="AY20" s="225" t="s">
        <v>196</v>
      </c>
      <c r="AZ20" s="221"/>
      <c r="BA20" s="221"/>
      <c r="BB20" s="222"/>
      <c r="BD20" s="225" t="s">
        <v>196</v>
      </c>
      <c r="BE20" s="221"/>
      <c r="BF20" s="221"/>
      <c r="BG20" s="222"/>
      <c r="BJ20" s="89">
        <v>15</v>
      </c>
      <c r="BK20" s="117" t="s">
        <v>168</v>
      </c>
      <c r="BL20" s="112">
        <f t="shared" si="24"/>
        <v>0</v>
      </c>
      <c r="BM20" s="91">
        <f>BL20*4000</f>
        <v>0</v>
      </c>
      <c r="BO20" s="173"/>
      <c r="BP20" s="173"/>
      <c r="BQ20" s="173"/>
      <c r="BR20" s="173"/>
      <c r="BU20" s="154" t="str">
        <f t="shared" si="9"/>
        <v/>
      </c>
      <c r="BV20" s="154" t="str">
        <f>IF(BU20="","",O19)</f>
        <v/>
      </c>
      <c r="BW20" s="154" t="str">
        <f t="shared" si="10"/>
        <v/>
      </c>
      <c r="BX20" s="154" t="str">
        <f>IF(BW20="","",V19)</f>
        <v/>
      </c>
    </row>
    <row r="21" spans="1:76" ht="15" customHeight="1" thickBot="1" x14ac:dyDescent="0.2">
      <c r="A21" s="7">
        <v>13</v>
      </c>
      <c r="B21" s="39"/>
      <c r="C21" s="114" t="str">
        <f t="shared" si="2"/>
        <v/>
      </c>
      <c r="D21" s="1"/>
      <c r="E21" s="1"/>
      <c r="F21" s="1"/>
      <c r="G21" s="1"/>
      <c r="H21" s="162"/>
      <c r="I21" s="178"/>
      <c r="J21" s="176"/>
      <c r="K21" s="87">
        <v>13</v>
      </c>
      <c r="L21" s="109" t="str">
        <f t="shared" si="11"/>
        <v>(未登録)</v>
      </c>
      <c r="N21" s="205"/>
      <c r="O21" s="19"/>
      <c r="P21" s="215"/>
      <c r="Q21" s="96" t="str">
        <f t="shared" si="3"/>
        <v/>
      </c>
      <c r="R21" s="97" t="str">
        <f t="shared" si="21"/>
        <v/>
      </c>
      <c r="S21" s="137" t="str">
        <f t="shared" si="12"/>
        <v/>
      </c>
      <c r="T21" s="3"/>
      <c r="U21" s="205" t="s">
        <v>159</v>
      </c>
      <c r="V21" s="19"/>
      <c r="W21" s="215"/>
      <c r="X21" s="96" t="str">
        <f t="shared" si="4"/>
        <v/>
      </c>
      <c r="Y21" s="97" t="str">
        <f t="shared" si="22"/>
        <v/>
      </c>
      <c r="Z21" s="137" t="str">
        <f t="shared" si="13"/>
        <v/>
      </c>
      <c r="AA21" s="3"/>
      <c r="AB21" s="87">
        <v>13</v>
      </c>
      <c r="AC21" s="94" t="str">
        <f t="shared" si="14"/>
        <v>(未登録)</v>
      </c>
      <c r="AD21" s="14"/>
      <c r="AE21" s="165"/>
      <c r="AF21" s="17"/>
      <c r="AG21" s="122"/>
      <c r="AH21" s="102" t="str">
        <f t="shared" si="5"/>
        <v/>
      </c>
      <c r="AI21" s="103" t="str">
        <f t="shared" si="25"/>
        <v/>
      </c>
      <c r="AJ21" s="137" t="str">
        <f t="shared" si="16"/>
        <v/>
      </c>
      <c r="AK21" s="137" t="str">
        <f t="shared" si="17"/>
        <v/>
      </c>
      <c r="AL21" s="137" t="str">
        <f t="shared" si="18"/>
        <v/>
      </c>
      <c r="AM21" s="3"/>
      <c r="AN21" s="205"/>
      <c r="AO21" s="19"/>
      <c r="AP21" s="215"/>
      <c r="AQ21" s="96" t="str">
        <f t="shared" si="6"/>
        <v/>
      </c>
      <c r="AR21" s="97" t="str">
        <f t="shared" si="23"/>
        <v/>
      </c>
      <c r="AS21" s="137" t="str">
        <f t="shared" si="19"/>
        <v/>
      </c>
      <c r="AT21" s="3"/>
      <c r="AU21" s="87">
        <v>13</v>
      </c>
      <c r="AV21" s="94" t="str">
        <f t="shared" si="20"/>
        <v>(未登録)</v>
      </c>
      <c r="AY21" s="226"/>
      <c r="AZ21" s="223"/>
      <c r="BA21" s="223"/>
      <c r="BB21" s="224"/>
      <c r="BD21" s="226"/>
      <c r="BE21" s="223"/>
      <c r="BF21" s="223"/>
      <c r="BG21" s="224"/>
      <c r="BJ21" s="89">
        <v>16</v>
      </c>
      <c r="BK21" s="117" t="s">
        <v>169</v>
      </c>
      <c r="BL21" s="112">
        <f t="shared" si="24"/>
        <v>0</v>
      </c>
      <c r="BM21" s="91">
        <f>BL21*4000</f>
        <v>0</v>
      </c>
      <c r="BO21" s="173"/>
      <c r="BP21" s="173"/>
      <c r="BQ21" s="173"/>
      <c r="BR21" s="173"/>
      <c r="BU21" s="154" t="str">
        <f t="shared" si="9"/>
        <v/>
      </c>
      <c r="BV21" s="154" t="str">
        <f>IF(BU21="","",O22)</f>
        <v/>
      </c>
      <c r="BW21" s="154" t="str">
        <f t="shared" si="10"/>
        <v/>
      </c>
      <c r="BX21" s="154" t="str">
        <f>IF(BW21="","",V22)</f>
        <v/>
      </c>
    </row>
    <row r="22" spans="1:76" ht="15" customHeight="1" thickBot="1" x14ac:dyDescent="0.2">
      <c r="A22" s="7">
        <v>14</v>
      </c>
      <c r="B22" s="39"/>
      <c r="C22" s="114" t="str">
        <f t="shared" si="2"/>
        <v/>
      </c>
      <c r="D22" s="1"/>
      <c r="E22" s="1"/>
      <c r="F22" s="1"/>
      <c r="G22" s="1"/>
      <c r="H22" s="162"/>
      <c r="I22" s="178"/>
      <c r="J22" s="176"/>
      <c r="K22" s="87">
        <v>14</v>
      </c>
      <c r="L22" s="109" t="str">
        <f t="shared" si="11"/>
        <v>(未登録)</v>
      </c>
      <c r="N22" s="206"/>
      <c r="O22" s="20"/>
      <c r="P22" s="216"/>
      <c r="Q22" s="98" t="str">
        <f t="shared" si="3"/>
        <v/>
      </c>
      <c r="R22" s="99" t="str">
        <f t="shared" si="21"/>
        <v/>
      </c>
      <c r="S22" s="137" t="str">
        <f t="shared" si="12"/>
        <v/>
      </c>
      <c r="T22" s="3"/>
      <c r="U22" s="206"/>
      <c r="V22" s="20"/>
      <c r="W22" s="216"/>
      <c r="X22" s="98" t="str">
        <f t="shared" si="4"/>
        <v/>
      </c>
      <c r="Y22" s="99" t="str">
        <f t="shared" si="22"/>
        <v/>
      </c>
      <c r="Z22" s="137" t="str">
        <f t="shared" si="13"/>
        <v/>
      </c>
      <c r="AA22" s="3"/>
      <c r="AB22" s="87">
        <v>14</v>
      </c>
      <c r="AC22" s="94" t="str">
        <f t="shared" si="14"/>
        <v>(未登録)</v>
      </c>
      <c r="AD22" s="14"/>
      <c r="AE22" s="165"/>
      <c r="AF22" s="17"/>
      <c r="AG22" s="122"/>
      <c r="AH22" s="102" t="str">
        <f t="shared" si="5"/>
        <v/>
      </c>
      <c r="AI22" s="103" t="str">
        <f t="shared" si="25"/>
        <v/>
      </c>
      <c r="AJ22" s="137" t="str">
        <f t="shared" si="16"/>
        <v/>
      </c>
      <c r="AK22" s="137" t="str">
        <f t="shared" si="17"/>
        <v/>
      </c>
      <c r="AL22" s="137" t="str">
        <f t="shared" si="18"/>
        <v/>
      </c>
      <c r="AM22" s="3"/>
      <c r="AN22" s="206"/>
      <c r="AO22" s="20"/>
      <c r="AP22" s="216"/>
      <c r="AQ22" s="98" t="str">
        <f t="shared" si="6"/>
        <v/>
      </c>
      <c r="AR22" s="99" t="str">
        <f t="shared" si="23"/>
        <v/>
      </c>
      <c r="AS22" s="137" t="str">
        <f t="shared" si="19"/>
        <v/>
      </c>
      <c r="AT22" s="3"/>
      <c r="AU22" s="87">
        <v>14</v>
      </c>
      <c r="AV22" s="94" t="str">
        <f t="shared" si="20"/>
        <v>(未登録)</v>
      </c>
      <c r="AY22" s="209" t="s">
        <v>195</v>
      </c>
      <c r="AZ22" s="211" t="s">
        <v>58</v>
      </c>
      <c r="BA22" s="207" t="s">
        <v>87</v>
      </c>
      <c r="BB22" s="328" t="str">
        <f>IF(COUNTA(AZ24:AZ29)&gt;=5,"B","")</f>
        <v/>
      </c>
      <c r="BD22" s="209" t="s">
        <v>195</v>
      </c>
      <c r="BE22" s="211" t="s">
        <v>58</v>
      </c>
      <c r="BF22" s="207" t="s">
        <v>87</v>
      </c>
      <c r="BG22" s="328" t="str">
        <f>IF(COUNTA(BE24:BE33)&gt;=5,"B","")</f>
        <v/>
      </c>
      <c r="BJ22" s="89">
        <v>17</v>
      </c>
      <c r="BK22" s="117" t="s">
        <v>170</v>
      </c>
      <c r="BL22" s="112">
        <f t="shared" si="24"/>
        <v>0</v>
      </c>
      <c r="BM22" s="91">
        <f>BL22*4000</f>
        <v>0</v>
      </c>
      <c r="BO22" s="173"/>
      <c r="BP22" s="173"/>
      <c r="BQ22" s="173"/>
      <c r="BR22" s="173"/>
      <c r="BU22" s="154" t="str">
        <f t="shared" si="9"/>
        <v/>
      </c>
      <c r="BV22" s="154" t="str">
        <f>IF(BU22="","",O21)</f>
        <v/>
      </c>
      <c r="BW22" s="154" t="str">
        <f t="shared" si="10"/>
        <v/>
      </c>
      <c r="BX22" s="154" t="str">
        <f>IF(BW22="","",V21)</f>
        <v/>
      </c>
    </row>
    <row r="23" spans="1:76" ht="15" customHeight="1" thickBot="1" x14ac:dyDescent="0.2">
      <c r="A23" s="7">
        <v>15</v>
      </c>
      <c r="B23" s="39"/>
      <c r="C23" s="114" t="str">
        <f t="shared" si="2"/>
        <v/>
      </c>
      <c r="D23" s="1"/>
      <c r="E23" s="1"/>
      <c r="F23" s="1"/>
      <c r="G23" s="1"/>
      <c r="H23" s="162"/>
      <c r="I23" s="178"/>
      <c r="J23" s="176"/>
      <c r="K23" s="87">
        <v>15</v>
      </c>
      <c r="L23" s="109" t="str">
        <f t="shared" si="11"/>
        <v>(未登録)</v>
      </c>
      <c r="N23" s="205"/>
      <c r="O23" s="19"/>
      <c r="P23" s="215"/>
      <c r="Q23" s="96" t="str">
        <f t="shared" si="3"/>
        <v/>
      </c>
      <c r="R23" s="97" t="str">
        <f t="shared" si="21"/>
        <v/>
      </c>
      <c r="S23" s="137" t="str">
        <f t="shared" si="12"/>
        <v/>
      </c>
      <c r="T23" s="3"/>
      <c r="U23" s="205"/>
      <c r="V23" s="19"/>
      <c r="W23" s="215"/>
      <c r="X23" s="96" t="str">
        <f t="shared" si="4"/>
        <v/>
      </c>
      <c r="Y23" s="97" t="str">
        <f t="shared" si="22"/>
        <v/>
      </c>
      <c r="Z23" s="137" t="str">
        <f t="shared" si="13"/>
        <v/>
      </c>
      <c r="AA23" s="3"/>
      <c r="AB23" s="87">
        <v>15</v>
      </c>
      <c r="AC23" s="94" t="str">
        <f t="shared" si="14"/>
        <v>(未登録)</v>
      </c>
      <c r="AD23" s="14"/>
      <c r="AE23" s="165"/>
      <c r="AF23" s="17"/>
      <c r="AG23" s="122"/>
      <c r="AH23" s="102" t="str">
        <f t="shared" si="5"/>
        <v/>
      </c>
      <c r="AI23" s="103" t="str">
        <f t="shared" si="25"/>
        <v/>
      </c>
      <c r="AJ23" s="137" t="str">
        <f t="shared" si="16"/>
        <v/>
      </c>
      <c r="AK23" s="137" t="str">
        <f t="shared" si="17"/>
        <v/>
      </c>
      <c r="AL23" s="137" t="str">
        <f t="shared" si="18"/>
        <v/>
      </c>
      <c r="AM23" s="3"/>
      <c r="AN23" s="205"/>
      <c r="AO23" s="19"/>
      <c r="AP23" s="215"/>
      <c r="AQ23" s="96" t="str">
        <f t="shared" si="6"/>
        <v/>
      </c>
      <c r="AR23" s="97" t="str">
        <f t="shared" si="23"/>
        <v/>
      </c>
      <c r="AS23" s="137" t="str">
        <f t="shared" si="19"/>
        <v/>
      </c>
      <c r="AT23" s="3"/>
      <c r="AU23" s="87">
        <v>15</v>
      </c>
      <c r="AV23" s="94" t="str">
        <f t="shared" si="20"/>
        <v>(未登録)</v>
      </c>
      <c r="AY23" s="210"/>
      <c r="AZ23" s="212"/>
      <c r="BA23" s="208"/>
      <c r="BB23" s="329"/>
      <c r="BD23" s="210"/>
      <c r="BE23" s="212"/>
      <c r="BF23" s="208"/>
      <c r="BG23" s="329"/>
      <c r="BJ23" s="89">
        <v>18</v>
      </c>
      <c r="BK23" s="117" t="s">
        <v>171</v>
      </c>
      <c r="BL23" s="112">
        <f t="shared" si="24"/>
        <v>0</v>
      </c>
      <c r="BM23" s="91">
        <f>BL23*4000</f>
        <v>0</v>
      </c>
      <c r="BO23" s="173"/>
      <c r="BP23" s="173"/>
      <c r="BQ23" s="173"/>
      <c r="BR23" s="173"/>
      <c r="BU23" s="154" t="str">
        <f t="shared" si="9"/>
        <v/>
      </c>
      <c r="BV23" s="154" t="str">
        <f>IF(BU23="","",O24)</f>
        <v/>
      </c>
      <c r="BW23" s="154" t="str">
        <f t="shared" si="10"/>
        <v/>
      </c>
      <c r="BX23" s="154" t="str">
        <f>IF(BW23="","",V24)</f>
        <v/>
      </c>
    </row>
    <row r="24" spans="1:76" ht="15" customHeight="1" thickBot="1" x14ac:dyDescent="0.2">
      <c r="A24" s="7">
        <v>16</v>
      </c>
      <c r="B24" s="39"/>
      <c r="C24" s="114" t="str">
        <f t="shared" si="2"/>
        <v/>
      </c>
      <c r="D24" s="1"/>
      <c r="E24" s="1"/>
      <c r="F24" s="1"/>
      <c r="G24" s="1"/>
      <c r="H24" s="162"/>
      <c r="I24" s="178"/>
      <c r="J24" s="176"/>
      <c r="K24" s="87">
        <v>16</v>
      </c>
      <c r="L24" s="109" t="str">
        <f t="shared" si="11"/>
        <v>(未登録)</v>
      </c>
      <c r="N24" s="206"/>
      <c r="O24" s="20"/>
      <c r="P24" s="216"/>
      <c r="Q24" s="98" t="str">
        <f t="shared" si="3"/>
        <v/>
      </c>
      <c r="R24" s="99" t="str">
        <f t="shared" si="21"/>
        <v/>
      </c>
      <c r="S24" s="137" t="str">
        <f t="shared" si="12"/>
        <v/>
      </c>
      <c r="T24" s="3"/>
      <c r="U24" s="206"/>
      <c r="V24" s="20"/>
      <c r="W24" s="216"/>
      <c r="X24" s="98" t="str">
        <f t="shared" si="4"/>
        <v/>
      </c>
      <c r="Y24" s="99" t="str">
        <f t="shared" si="22"/>
        <v/>
      </c>
      <c r="Z24" s="137" t="str">
        <f t="shared" si="13"/>
        <v/>
      </c>
      <c r="AA24" s="3"/>
      <c r="AB24" s="87">
        <v>16</v>
      </c>
      <c r="AC24" s="94" t="str">
        <f t="shared" si="14"/>
        <v>(未登録)</v>
      </c>
      <c r="AD24" s="14"/>
      <c r="AE24" s="165"/>
      <c r="AF24" s="17"/>
      <c r="AG24" s="122"/>
      <c r="AH24" s="102" t="str">
        <f t="shared" si="5"/>
        <v/>
      </c>
      <c r="AI24" s="103" t="str">
        <f t="shared" si="25"/>
        <v/>
      </c>
      <c r="AJ24" s="137" t="str">
        <f t="shared" si="16"/>
        <v/>
      </c>
      <c r="AK24" s="137" t="str">
        <f t="shared" si="17"/>
        <v/>
      </c>
      <c r="AL24" s="137" t="str">
        <f t="shared" si="18"/>
        <v/>
      </c>
      <c r="AM24" s="3"/>
      <c r="AN24" s="206"/>
      <c r="AO24" s="20"/>
      <c r="AP24" s="216"/>
      <c r="AQ24" s="98" t="str">
        <f t="shared" si="6"/>
        <v/>
      </c>
      <c r="AR24" s="99" t="str">
        <f t="shared" si="23"/>
        <v/>
      </c>
      <c r="AS24" s="137" t="str">
        <f t="shared" si="19"/>
        <v/>
      </c>
      <c r="AT24" s="3"/>
      <c r="AU24" s="87">
        <v>16</v>
      </c>
      <c r="AV24" s="94" t="str">
        <f t="shared" si="20"/>
        <v>(未登録)</v>
      </c>
      <c r="AY24" s="21" t="s">
        <v>64</v>
      </c>
      <c r="AZ24" s="78"/>
      <c r="BA24" s="140" t="str">
        <f t="shared" ref="BA24:BA33" si="26">IF(AZ24="","",IFERROR(VLOOKUP(AZ24,$A$8:$L$52,12,FALSE),""))</f>
        <v/>
      </c>
      <c r="BB24" s="82"/>
      <c r="BD24" s="21" t="s">
        <v>64</v>
      </c>
      <c r="BE24" s="78"/>
      <c r="BF24" s="140" t="str">
        <f t="shared" ref="BF24:BF33" si="27">IF(BE24="","",IFERROR(VLOOKUP(BE24,$A$8:$L$52,12,FALSE),""))</f>
        <v/>
      </c>
      <c r="BG24" s="82"/>
      <c r="BJ24" s="169">
        <v>19</v>
      </c>
      <c r="BK24" s="170" t="s">
        <v>182</v>
      </c>
      <c r="BL24" s="171">
        <f t="shared" ref="BL24:BL29" si="28">COUNTIFS($AE$9:$AE$21,BK24)</f>
        <v>0</v>
      </c>
      <c r="BM24" s="172">
        <f t="shared" ref="BM24:BM35" si="29">BL24*2000</f>
        <v>0</v>
      </c>
      <c r="BO24" s="173"/>
      <c r="BP24" s="173"/>
      <c r="BQ24" s="173"/>
      <c r="BR24" s="173"/>
      <c r="BU24" s="154" t="str">
        <f t="shared" si="9"/>
        <v/>
      </c>
      <c r="BV24" s="154" t="str">
        <f>IF(BU24="","",O23)</f>
        <v/>
      </c>
      <c r="BW24" s="154" t="str">
        <f t="shared" si="10"/>
        <v/>
      </c>
      <c r="BX24" s="154" t="str">
        <f>IF(BW24="","",V23)</f>
        <v/>
      </c>
    </row>
    <row r="25" spans="1:76" ht="15" customHeight="1" x14ac:dyDescent="0.15">
      <c r="A25" s="7">
        <v>17</v>
      </c>
      <c r="B25" s="39"/>
      <c r="C25" s="114" t="str">
        <f t="shared" si="2"/>
        <v/>
      </c>
      <c r="D25" s="1"/>
      <c r="E25" s="1"/>
      <c r="F25" s="1"/>
      <c r="G25" s="1"/>
      <c r="H25" s="162"/>
      <c r="I25" s="178"/>
      <c r="J25" s="176"/>
      <c r="K25" s="87">
        <v>17</v>
      </c>
      <c r="L25" s="109" t="str">
        <f t="shared" si="11"/>
        <v>(未登録)</v>
      </c>
      <c r="N25" s="205"/>
      <c r="O25" s="19"/>
      <c r="P25" s="215"/>
      <c r="Q25" s="96" t="str">
        <f t="shared" si="3"/>
        <v/>
      </c>
      <c r="R25" s="97" t="str">
        <f t="shared" si="21"/>
        <v/>
      </c>
      <c r="S25" s="137" t="str">
        <f t="shared" si="12"/>
        <v/>
      </c>
      <c r="T25" s="3"/>
      <c r="U25" s="205"/>
      <c r="V25" s="19"/>
      <c r="W25" s="215"/>
      <c r="X25" s="96" t="str">
        <f t="shared" si="4"/>
        <v/>
      </c>
      <c r="Y25" s="97" t="str">
        <f t="shared" si="22"/>
        <v/>
      </c>
      <c r="Z25" s="137" t="str">
        <f t="shared" si="13"/>
        <v/>
      </c>
      <c r="AA25" s="3"/>
      <c r="AB25" s="87">
        <v>17</v>
      </c>
      <c r="AC25" s="94" t="str">
        <f t="shared" si="14"/>
        <v>(未登録)</v>
      </c>
      <c r="AD25" s="14"/>
      <c r="AE25" s="165"/>
      <c r="AF25" s="17"/>
      <c r="AG25" s="122"/>
      <c r="AH25" s="102" t="str">
        <f t="shared" si="5"/>
        <v/>
      </c>
      <c r="AI25" s="103" t="str">
        <f t="shared" si="25"/>
        <v/>
      </c>
      <c r="AJ25" s="137" t="str">
        <f t="shared" si="16"/>
        <v/>
      </c>
      <c r="AK25" s="137" t="str">
        <f t="shared" si="17"/>
        <v/>
      </c>
      <c r="AL25" s="137" t="str">
        <f t="shared" si="18"/>
        <v/>
      </c>
      <c r="AM25" s="3"/>
      <c r="AN25" s="205"/>
      <c r="AO25" s="19"/>
      <c r="AP25" s="215"/>
      <c r="AQ25" s="96" t="str">
        <f t="shared" si="6"/>
        <v/>
      </c>
      <c r="AR25" s="97" t="str">
        <f t="shared" si="23"/>
        <v/>
      </c>
      <c r="AS25" s="137" t="str">
        <f t="shared" si="19"/>
        <v/>
      </c>
      <c r="AT25" s="3"/>
      <c r="AU25" s="87">
        <v>17</v>
      </c>
      <c r="AV25" s="94" t="str">
        <f t="shared" si="20"/>
        <v>(未登録)</v>
      </c>
      <c r="AY25" s="21" t="s">
        <v>65</v>
      </c>
      <c r="AZ25" s="78"/>
      <c r="BA25" s="140" t="str">
        <f t="shared" si="26"/>
        <v/>
      </c>
      <c r="BB25" s="82"/>
      <c r="BD25" s="21" t="s">
        <v>65</v>
      </c>
      <c r="BE25" s="78"/>
      <c r="BF25" s="140" t="str">
        <f t="shared" si="27"/>
        <v/>
      </c>
      <c r="BG25" s="82"/>
      <c r="BJ25" s="92">
        <v>20</v>
      </c>
      <c r="BK25" s="170" t="s">
        <v>161</v>
      </c>
      <c r="BL25" s="171">
        <f t="shared" si="28"/>
        <v>0</v>
      </c>
      <c r="BM25" s="172">
        <f t="shared" si="29"/>
        <v>0</v>
      </c>
      <c r="BO25" s="173"/>
      <c r="BP25" s="173"/>
      <c r="BQ25" s="173"/>
      <c r="BR25" s="173"/>
      <c r="BU25" s="154" t="str">
        <f t="shared" si="9"/>
        <v/>
      </c>
      <c r="BV25" s="154" t="str">
        <f>IF(BU25="","",O26)</f>
        <v/>
      </c>
      <c r="BW25" s="154" t="str">
        <f t="shared" si="10"/>
        <v/>
      </c>
      <c r="BX25" s="154" t="str">
        <f>IF(BW25="","",V26)</f>
        <v/>
      </c>
    </row>
    <row r="26" spans="1:76" ht="15" customHeight="1" thickBot="1" x14ac:dyDescent="0.2">
      <c r="A26" s="7">
        <v>18</v>
      </c>
      <c r="B26" s="39"/>
      <c r="C26" s="114" t="str">
        <f t="shared" si="2"/>
        <v/>
      </c>
      <c r="D26" s="1"/>
      <c r="E26" s="1"/>
      <c r="F26" s="1"/>
      <c r="G26" s="1"/>
      <c r="H26" s="162"/>
      <c r="I26" s="178"/>
      <c r="J26" s="176"/>
      <c r="K26" s="87">
        <v>18</v>
      </c>
      <c r="L26" s="109" t="str">
        <f t="shared" si="11"/>
        <v>(未登録)</v>
      </c>
      <c r="N26" s="206"/>
      <c r="O26" s="20"/>
      <c r="P26" s="216"/>
      <c r="Q26" s="98" t="str">
        <f t="shared" si="3"/>
        <v/>
      </c>
      <c r="R26" s="99" t="str">
        <f t="shared" si="21"/>
        <v/>
      </c>
      <c r="S26" s="137" t="str">
        <f t="shared" si="12"/>
        <v/>
      </c>
      <c r="T26" s="3"/>
      <c r="U26" s="206"/>
      <c r="V26" s="20"/>
      <c r="W26" s="216"/>
      <c r="X26" s="98" t="str">
        <f t="shared" si="4"/>
        <v/>
      </c>
      <c r="Y26" s="99" t="str">
        <f t="shared" si="22"/>
        <v/>
      </c>
      <c r="Z26" s="137" t="str">
        <f t="shared" si="13"/>
        <v/>
      </c>
      <c r="AA26" s="3"/>
      <c r="AB26" s="87">
        <v>18</v>
      </c>
      <c r="AC26" s="94" t="str">
        <f t="shared" si="14"/>
        <v>(未登録)</v>
      </c>
      <c r="AD26" s="14"/>
      <c r="AE26" s="165"/>
      <c r="AF26" s="17"/>
      <c r="AG26" s="122"/>
      <c r="AH26" s="102" t="str">
        <f t="shared" si="5"/>
        <v/>
      </c>
      <c r="AI26" s="103" t="str">
        <f t="shared" si="25"/>
        <v/>
      </c>
      <c r="AJ26" s="137" t="str">
        <f t="shared" si="16"/>
        <v/>
      </c>
      <c r="AK26" s="137" t="str">
        <f t="shared" si="17"/>
        <v/>
      </c>
      <c r="AL26" s="137" t="str">
        <f t="shared" si="18"/>
        <v/>
      </c>
      <c r="AM26" s="3"/>
      <c r="AN26" s="206"/>
      <c r="AO26" s="20"/>
      <c r="AP26" s="216"/>
      <c r="AQ26" s="98" t="str">
        <f t="shared" si="6"/>
        <v/>
      </c>
      <c r="AR26" s="99" t="str">
        <f t="shared" si="23"/>
        <v/>
      </c>
      <c r="AS26" s="137" t="str">
        <f t="shared" si="19"/>
        <v/>
      </c>
      <c r="AT26" s="3"/>
      <c r="AU26" s="87">
        <v>18</v>
      </c>
      <c r="AV26" s="94" t="str">
        <f t="shared" si="20"/>
        <v>(未登録)</v>
      </c>
      <c r="AY26" s="21" t="s">
        <v>66</v>
      </c>
      <c r="AZ26" s="78"/>
      <c r="BA26" s="140" t="str">
        <f t="shared" si="26"/>
        <v/>
      </c>
      <c r="BB26" s="82"/>
      <c r="BD26" s="21" t="s">
        <v>66</v>
      </c>
      <c r="BE26" s="78"/>
      <c r="BF26" s="140" t="str">
        <f t="shared" si="27"/>
        <v/>
      </c>
      <c r="BG26" s="82"/>
      <c r="BJ26" s="89">
        <v>21</v>
      </c>
      <c r="BK26" s="170" t="s">
        <v>162</v>
      </c>
      <c r="BL26" s="171">
        <f t="shared" si="28"/>
        <v>0</v>
      </c>
      <c r="BM26" s="172">
        <f t="shared" si="29"/>
        <v>0</v>
      </c>
      <c r="BO26" s="173"/>
      <c r="BP26" s="173"/>
      <c r="BQ26" s="173"/>
      <c r="BR26" s="173"/>
      <c r="BU26" s="154" t="str">
        <f t="shared" si="9"/>
        <v/>
      </c>
      <c r="BV26" s="154" t="str">
        <f>IF(BU26="","",O25)</f>
        <v/>
      </c>
      <c r="BW26" s="154" t="str">
        <f t="shared" si="10"/>
        <v/>
      </c>
      <c r="BX26" s="154" t="str">
        <f>IF(BW26="","",V25)</f>
        <v/>
      </c>
    </row>
    <row r="27" spans="1:76" ht="15" customHeight="1" x14ac:dyDescent="0.15">
      <c r="A27" s="7">
        <v>19</v>
      </c>
      <c r="B27" s="39"/>
      <c r="C27" s="114" t="str">
        <f t="shared" si="2"/>
        <v/>
      </c>
      <c r="D27" s="1"/>
      <c r="E27" s="1"/>
      <c r="F27" s="1"/>
      <c r="G27" s="1"/>
      <c r="H27" s="162"/>
      <c r="I27" s="178"/>
      <c r="J27" s="176"/>
      <c r="K27" s="87">
        <v>19</v>
      </c>
      <c r="L27" s="109" t="str">
        <f t="shared" si="11"/>
        <v>(未登録)</v>
      </c>
      <c r="N27" s="205"/>
      <c r="O27" s="19"/>
      <c r="P27" s="215"/>
      <c r="Q27" s="96" t="str">
        <f t="shared" si="3"/>
        <v/>
      </c>
      <c r="R27" s="97" t="str">
        <f t="shared" si="21"/>
        <v/>
      </c>
      <c r="S27" s="137" t="str">
        <f t="shared" si="12"/>
        <v/>
      </c>
      <c r="T27" s="3"/>
      <c r="U27" s="205"/>
      <c r="V27" s="19"/>
      <c r="W27" s="215"/>
      <c r="X27" s="96" t="str">
        <f t="shared" si="4"/>
        <v/>
      </c>
      <c r="Y27" s="97" t="str">
        <f t="shared" si="22"/>
        <v/>
      </c>
      <c r="Z27" s="137" t="str">
        <f t="shared" si="13"/>
        <v/>
      </c>
      <c r="AA27" s="3"/>
      <c r="AB27" s="87">
        <v>19</v>
      </c>
      <c r="AC27" s="94" t="str">
        <f t="shared" si="14"/>
        <v>(未登録)</v>
      </c>
      <c r="AD27" s="14"/>
      <c r="AE27" s="165"/>
      <c r="AF27" s="17"/>
      <c r="AG27" s="122"/>
      <c r="AH27" s="102" t="str">
        <f t="shared" si="5"/>
        <v/>
      </c>
      <c r="AI27" s="103" t="str">
        <f t="shared" si="25"/>
        <v/>
      </c>
      <c r="AJ27" s="137" t="str">
        <f t="shared" si="16"/>
        <v/>
      </c>
      <c r="AK27" s="137" t="str">
        <f t="shared" si="17"/>
        <v/>
      </c>
      <c r="AL27" s="137" t="str">
        <f t="shared" si="18"/>
        <v/>
      </c>
      <c r="AM27" s="3"/>
      <c r="AN27" s="205"/>
      <c r="AO27" s="19"/>
      <c r="AP27" s="215"/>
      <c r="AQ27" s="96" t="str">
        <f t="shared" si="6"/>
        <v/>
      </c>
      <c r="AR27" s="97" t="str">
        <f t="shared" si="23"/>
        <v/>
      </c>
      <c r="AS27" s="137" t="str">
        <f t="shared" si="19"/>
        <v/>
      </c>
      <c r="AT27" s="3"/>
      <c r="AU27" s="87">
        <v>19</v>
      </c>
      <c r="AV27" s="94" t="str">
        <f t="shared" si="20"/>
        <v>(未登録)</v>
      </c>
      <c r="AY27" s="21" t="s">
        <v>67</v>
      </c>
      <c r="AZ27" s="78"/>
      <c r="BA27" s="140" t="str">
        <f t="shared" si="26"/>
        <v/>
      </c>
      <c r="BB27" s="82"/>
      <c r="BD27" s="21" t="s">
        <v>67</v>
      </c>
      <c r="BE27" s="78"/>
      <c r="BF27" s="140" t="str">
        <f t="shared" si="27"/>
        <v/>
      </c>
      <c r="BG27" s="82"/>
      <c r="BJ27" s="89">
        <v>22</v>
      </c>
      <c r="BK27" s="170" t="s">
        <v>163</v>
      </c>
      <c r="BL27" s="171">
        <f t="shared" si="28"/>
        <v>0</v>
      </c>
      <c r="BM27" s="172">
        <f t="shared" si="29"/>
        <v>0</v>
      </c>
      <c r="BR27" s="85"/>
      <c r="BU27" s="154" t="str">
        <f t="shared" si="9"/>
        <v/>
      </c>
      <c r="BV27" s="154" t="str">
        <f>IF(BU27="","",O28)</f>
        <v/>
      </c>
      <c r="BW27" s="154" t="str">
        <f t="shared" si="10"/>
        <v/>
      </c>
      <c r="BX27" s="154" t="str">
        <f>IF(BW27="","",V28)</f>
        <v/>
      </c>
    </row>
    <row r="28" spans="1:76" ht="15" customHeight="1" thickBot="1" x14ac:dyDescent="0.2">
      <c r="A28" s="7">
        <v>20</v>
      </c>
      <c r="B28" s="39"/>
      <c r="C28" s="114" t="str">
        <f t="shared" si="2"/>
        <v/>
      </c>
      <c r="D28" s="1"/>
      <c r="E28" s="1"/>
      <c r="F28" s="1"/>
      <c r="G28" s="1"/>
      <c r="H28" s="162"/>
      <c r="I28" s="178"/>
      <c r="J28" s="176"/>
      <c r="K28" s="87">
        <v>20</v>
      </c>
      <c r="L28" s="109" t="str">
        <f t="shared" si="11"/>
        <v>(未登録)</v>
      </c>
      <c r="N28" s="206"/>
      <c r="O28" s="20"/>
      <c r="P28" s="216"/>
      <c r="Q28" s="98" t="str">
        <f t="shared" si="3"/>
        <v/>
      </c>
      <c r="R28" s="99" t="str">
        <f t="shared" si="21"/>
        <v/>
      </c>
      <c r="S28" s="137" t="str">
        <f t="shared" si="12"/>
        <v/>
      </c>
      <c r="T28" s="3"/>
      <c r="U28" s="206"/>
      <c r="V28" s="20"/>
      <c r="W28" s="216"/>
      <c r="X28" s="98" t="str">
        <f t="shared" si="4"/>
        <v/>
      </c>
      <c r="Y28" s="99" t="str">
        <f t="shared" si="22"/>
        <v/>
      </c>
      <c r="Z28" s="137" t="str">
        <f t="shared" si="13"/>
        <v/>
      </c>
      <c r="AA28" s="3"/>
      <c r="AB28" s="87">
        <v>20</v>
      </c>
      <c r="AC28" s="94" t="str">
        <f t="shared" si="14"/>
        <v>(未登録)</v>
      </c>
      <c r="AD28" s="14"/>
      <c r="AE28" s="166"/>
      <c r="AF28" s="17"/>
      <c r="AG28" s="122"/>
      <c r="AH28" s="102" t="str">
        <f t="shared" si="5"/>
        <v/>
      </c>
      <c r="AI28" s="103" t="str">
        <f t="shared" si="25"/>
        <v/>
      </c>
      <c r="AJ28" s="137" t="str">
        <f t="shared" si="16"/>
        <v/>
      </c>
      <c r="AK28" s="137" t="str">
        <f t="shared" si="17"/>
        <v/>
      </c>
      <c r="AL28" s="137" t="str">
        <f t="shared" si="18"/>
        <v/>
      </c>
      <c r="AM28" s="3"/>
      <c r="AN28" s="206"/>
      <c r="AO28" s="20"/>
      <c r="AP28" s="216"/>
      <c r="AQ28" s="98" t="str">
        <f t="shared" si="6"/>
        <v/>
      </c>
      <c r="AR28" s="100" t="str">
        <f t="shared" si="23"/>
        <v/>
      </c>
      <c r="AS28" s="137" t="str">
        <f t="shared" si="19"/>
        <v/>
      </c>
      <c r="AT28" s="3"/>
      <c r="AU28" s="87">
        <v>20</v>
      </c>
      <c r="AV28" s="94" t="str">
        <f t="shared" si="20"/>
        <v>(未登録)</v>
      </c>
      <c r="AY28" s="21" t="s">
        <v>68</v>
      </c>
      <c r="AZ28" s="78"/>
      <c r="BA28" s="140" t="str">
        <f t="shared" si="26"/>
        <v/>
      </c>
      <c r="BB28" s="82"/>
      <c r="BD28" s="21" t="s">
        <v>68</v>
      </c>
      <c r="BE28" s="78"/>
      <c r="BF28" s="140" t="str">
        <f t="shared" si="27"/>
        <v/>
      </c>
      <c r="BG28" s="82"/>
      <c r="BJ28" s="89">
        <v>23</v>
      </c>
      <c r="BK28" s="170" t="s">
        <v>164</v>
      </c>
      <c r="BL28" s="171">
        <f t="shared" si="28"/>
        <v>0</v>
      </c>
      <c r="BM28" s="172">
        <f t="shared" si="29"/>
        <v>0</v>
      </c>
      <c r="BO28" s="126"/>
      <c r="BU28" s="154" t="str">
        <f t="shared" si="9"/>
        <v/>
      </c>
      <c r="BV28" s="154" t="str">
        <f>IF(BU28="","",O27)</f>
        <v/>
      </c>
      <c r="BW28" s="154" t="str">
        <f t="shared" si="10"/>
        <v/>
      </c>
      <c r="BX28" s="154" t="str">
        <f>IF(BW28="","",V27)</f>
        <v/>
      </c>
    </row>
    <row r="29" spans="1:76" ht="15" customHeight="1" x14ac:dyDescent="0.15">
      <c r="A29" s="7">
        <v>21</v>
      </c>
      <c r="B29" s="39"/>
      <c r="C29" s="114" t="str">
        <f t="shared" si="2"/>
        <v/>
      </c>
      <c r="D29" s="1"/>
      <c r="E29" s="1"/>
      <c r="F29" s="1"/>
      <c r="G29" s="1"/>
      <c r="H29" s="162"/>
      <c r="I29" s="178"/>
      <c r="J29" s="176"/>
      <c r="K29" s="87">
        <v>21</v>
      </c>
      <c r="L29" s="109" t="str">
        <f t="shared" si="11"/>
        <v>(未登録)</v>
      </c>
      <c r="N29" s="205"/>
      <c r="O29" s="19"/>
      <c r="P29" s="215"/>
      <c r="Q29" s="96" t="str">
        <f t="shared" si="3"/>
        <v/>
      </c>
      <c r="R29" s="97" t="str">
        <f t="shared" ref="R29:R48" si="30">IF(O29="","",IFERROR(VLOOKUP(O29,$A$9:$L$48,3,FALSE),""))</f>
        <v/>
      </c>
      <c r="S29" s="137" t="str">
        <f t="shared" si="12"/>
        <v/>
      </c>
      <c r="T29" s="3"/>
      <c r="U29" s="205"/>
      <c r="V29" s="19"/>
      <c r="W29" s="215"/>
      <c r="X29" s="96" t="str">
        <f t="shared" si="4"/>
        <v/>
      </c>
      <c r="Y29" s="97" t="str">
        <f t="shared" ref="Y29:Y48" si="31">IF(V29="","",IFERROR(VLOOKUP(V29,$A$9:$L$48,3,FALSE),""))</f>
        <v/>
      </c>
      <c r="Z29" s="137" t="str">
        <f t="shared" si="13"/>
        <v/>
      </c>
      <c r="AA29" s="3"/>
      <c r="AB29" s="87">
        <v>21</v>
      </c>
      <c r="AC29" s="94" t="str">
        <f t="shared" si="14"/>
        <v>(未登録)</v>
      </c>
      <c r="AD29" s="14"/>
      <c r="AE29" s="213" t="s">
        <v>44</v>
      </c>
      <c r="AF29" s="211" t="s">
        <v>58</v>
      </c>
      <c r="AG29" s="217" t="s">
        <v>94</v>
      </c>
      <c r="AH29" s="219" t="s">
        <v>45</v>
      </c>
      <c r="AI29" s="271" t="s">
        <v>41</v>
      </c>
      <c r="AJ29" s="137"/>
      <c r="AK29" s="137"/>
      <c r="AL29" s="137"/>
      <c r="AM29" s="3"/>
      <c r="AN29" s="205"/>
      <c r="AO29" s="19"/>
      <c r="AP29" s="215"/>
      <c r="AQ29" s="96" t="str">
        <f t="shared" si="6"/>
        <v/>
      </c>
      <c r="AR29" s="97" t="str">
        <f t="shared" ref="AR29:AR48" si="32">IF(AO29="","",IFERROR(VLOOKUP(AO29,$A$9:$L$48,3,FALSE),""))</f>
        <v/>
      </c>
      <c r="AS29" s="137" t="str">
        <f t="shared" si="19"/>
        <v/>
      </c>
      <c r="AT29" s="3"/>
      <c r="AU29" s="87">
        <v>21</v>
      </c>
      <c r="AV29" s="94" t="str">
        <f t="shared" si="20"/>
        <v>(未登録)</v>
      </c>
      <c r="AY29" s="21" t="s">
        <v>69</v>
      </c>
      <c r="AZ29" s="78"/>
      <c r="BA29" s="140" t="str">
        <f t="shared" si="26"/>
        <v/>
      </c>
      <c r="BB29" s="82"/>
      <c r="BD29" s="21" t="s">
        <v>69</v>
      </c>
      <c r="BE29" s="78"/>
      <c r="BF29" s="140" t="str">
        <f t="shared" si="27"/>
        <v/>
      </c>
      <c r="BG29" s="82"/>
      <c r="BJ29" s="89">
        <v>24</v>
      </c>
      <c r="BK29" s="170" t="s">
        <v>160</v>
      </c>
      <c r="BL29" s="171">
        <f t="shared" si="28"/>
        <v>0</v>
      </c>
      <c r="BM29" s="172">
        <f t="shared" si="29"/>
        <v>0</v>
      </c>
      <c r="BO29" s="126"/>
      <c r="BU29" s="154" t="str">
        <f t="shared" si="9"/>
        <v/>
      </c>
      <c r="BV29" s="154" t="str">
        <f>IF(BU29="","",O30)</f>
        <v/>
      </c>
      <c r="BW29" s="154" t="str">
        <f t="shared" si="10"/>
        <v/>
      </c>
      <c r="BX29" s="154" t="str">
        <f>IF(BW29="","",V30)</f>
        <v/>
      </c>
    </row>
    <row r="30" spans="1:76" ht="15" customHeight="1" thickBot="1" x14ac:dyDescent="0.2">
      <c r="A30" s="7">
        <v>22</v>
      </c>
      <c r="B30" s="39"/>
      <c r="C30" s="114" t="str">
        <f t="shared" si="2"/>
        <v/>
      </c>
      <c r="D30" s="1"/>
      <c r="E30" s="1"/>
      <c r="F30" s="1"/>
      <c r="G30" s="1"/>
      <c r="H30" s="162"/>
      <c r="I30" s="178"/>
      <c r="J30" s="176"/>
      <c r="K30" s="87">
        <v>22</v>
      </c>
      <c r="L30" s="109" t="str">
        <f t="shared" si="11"/>
        <v>(未登録)</v>
      </c>
      <c r="N30" s="206"/>
      <c r="O30" s="20"/>
      <c r="P30" s="216"/>
      <c r="Q30" s="98" t="str">
        <f t="shared" si="3"/>
        <v/>
      </c>
      <c r="R30" s="99" t="str">
        <f t="shared" si="30"/>
        <v/>
      </c>
      <c r="S30" s="137" t="str">
        <f t="shared" si="12"/>
        <v/>
      </c>
      <c r="T30" s="3"/>
      <c r="U30" s="206"/>
      <c r="V30" s="20"/>
      <c r="W30" s="216"/>
      <c r="X30" s="98" t="str">
        <f t="shared" si="4"/>
        <v/>
      </c>
      <c r="Y30" s="99" t="str">
        <f t="shared" si="31"/>
        <v/>
      </c>
      <c r="Z30" s="137" t="str">
        <f t="shared" si="13"/>
        <v/>
      </c>
      <c r="AA30" s="3"/>
      <c r="AB30" s="87">
        <v>22</v>
      </c>
      <c r="AC30" s="94" t="str">
        <f t="shared" si="14"/>
        <v>(未登録)</v>
      </c>
      <c r="AD30" s="14"/>
      <c r="AE30" s="214"/>
      <c r="AF30" s="212"/>
      <c r="AG30" s="218"/>
      <c r="AH30" s="220"/>
      <c r="AI30" s="272"/>
      <c r="AJ30" s="137"/>
      <c r="AK30" s="137"/>
      <c r="AL30" s="137"/>
      <c r="AM30" s="3"/>
      <c r="AN30" s="206"/>
      <c r="AO30" s="20"/>
      <c r="AP30" s="216"/>
      <c r="AQ30" s="98" t="str">
        <f t="shared" si="6"/>
        <v/>
      </c>
      <c r="AR30" s="99" t="str">
        <f t="shared" si="32"/>
        <v/>
      </c>
      <c r="AS30" s="137" t="str">
        <f t="shared" si="19"/>
        <v/>
      </c>
      <c r="AT30" s="3"/>
      <c r="AU30" s="87">
        <v>22</v>
      </c>
      <c r="AV30" s="94" t="str">
        <f t="shared" si="20"/>
        <v>(未登録)</v>
      </c>
      <c r="AY30" s="21" t="s">
        <v>70</v>
      </c>
      <c r="AZ30" s="78"/>
      <c r="BA30" s="140" t="str">
        <f t="shared" si="26"/>
        <v/>
      </c>
      <c r="BB30" s="82"/>
      <c r="BD30" s="21" t="s">
        <v>70</v>
      </c>
      <c r="BE30" s="78"/>
      <c r="BF30" s="140" t="str">
        <f t="shared" si="27"/>
        <v/>
      </c>
      <c r="BG30" s="82"/>
      <c r="BJ30" s="89">
        <v>25</v>
      </c>
      <c r="BK30" s="117" t="s">
        <v>183</v>
      </c>
      <c r="BL30" s="112">
        <f t="shared" ref="BL30:BL35" si="33">COUNTIFS($AE$31:$AE$50,BK30)</f>
        <v>0</v>
      </c>
      <c r="BM30" s="91">
        <f t="shared" si="29"/>
        <v>0</v>
      </c>
      <c r="BU30" s="154" t="str">
        <f t="shared" si="9"/>
        <v/>
      </c>
      <c r="BV30" s="154" t="str">
        <f>IF(BU30="","",O29)</f>
        <v/>
      </c>
      <c r="BW30" s="154" t="str">
        <f t="shared" si="10"/>
        <v/>
      </c>
      <c r="BX30" s="154" t="str">
        <f>IF(BW30="","",V29)</f>
        <v/>
      </c>
    </row>
    <row r="31" spans="1:76" ht="15" customHeight="1" x14ac:dyDescent="0.15">
      <c r="A31" s="7">
        <v>23</v>
      </c>
      <c r="B31" s="39"/>
      <c r="C31" s="114" t="str">
        <f t="shared" si="2"/>
        <v/>
      </c>
      <c r="D31" s="1"/>
      <c r="E31" s="1"/>
      <c r="F31" s="1"/>
      <c r="G31" s="1"/>
      <c r="H31" s="162"/>
      <c r="I31" s="178"/>
      <c r="J31" s="176"/>
      <c r="K31" s="87">
        <v>23</v>
      </c>
      <c r="L31" s="109" t="str">
        <f t="shared" si="11"/>
        <v>(未登録)</v>
      </c>
      <c r="N31" s="205"/>
      <c r="O31" s="19"/>
      <c r="P31" s="215"/>
      <c r="Q31" s="96" t="str">
        <f t="shared" si="3"/>
        <v/>
      </c>
      <c r="R31" s="97" t="str">
        <f t="shared" si="30"/>
        <v/>
      </c>
      <c r="S31" s="137" t="str">
        <f t="shared" si="12"/>
        <v/>
      </c>
      <c r="T31" s="3"/>
      <c r="U31" s="205"/>
      <c r="V31" s="19"/>
      <c r="W31" s="215"/>
      <c r="X31" s="96" t="str">
        <f t="shared" si="4"/>
        <v/>
      </c>
      <c r="Y31" s="97" t="str">
        <f t="shared" si="31"/>
        <v/>
      </c>
      <c r="Z31" s="137" t="str">
        <f t="shared" si="13"/>
        <v/>
      </c>
      <c r="AA31" s="3"/>
      <c r="AB31" s="87">
        <v>23</v>
      </c>
      <c r="AC31" s="94" t="str">
        <f t="shared" si="14"/>
        <v>(未登録)</v>
      </c>
      <c r="AD31" s="14"/>
      <c r="AE31" s="135"/>
      <c r="AF31" s="17"/>
      <c r="AG31" s="122"/>
      <c r="AH31" s="102" t="str">
        <f t="shared" ref="AH31:AH50" si="34">IF(AF31="","",IFERROR(VLOOKUP(AF31,$A$9:$L$48,12,FALSE),""))</f>
        <v/>
      </c>
      <c r="AI31" s="103" t="str">
        <f t="shared" ref="AI31:AI50" si="35">IF(AF31="","",IFERROR(VLOOKUP(AF31,$A$9:$L$48,3,FALSE),""))</f>
        <v/>
      </c>
      <c r="AJ31" s="137" t="str">
        <f t="shared" si="16"/>
        <v/>
      </c>
      <c r="AK31" s="137" t="str">
        <f>IF(AF31="","",IFERROR(VLOOKUP(AF31,$BW$9:$BX$48,2,FALSE),""))</f>
        <v/>
      </c>
      <c r="AL31" s="137" t="str">
        <f t="shared" si="18"/>
        <v/>
      </c>
      <c r="AM31" s="3"/>
      <c r="AN31" s="205"/>
      <c r="AO31" s="19"/>
      <c r="AP31" s="215"/>
      <c r="AQ31" s="96" t="str">
        <f t="shared" si="6"/>
        <v/>
      </c>
      <c r="AR31" s="97" t="str">
        <f t="shared" si="32"/>
        <v/>
      </c>
      <c r="AS31" s="137" t="str">
        <f t="shared" si="19"/>
        <v/>
      </c>
      <c r="AT31" s="3"/>
      <c r="AU31" s="87">
        <v>23</v>
      </c>
      <c r="AV31" s="94" t="str">
        <f t="shared" si="20"/>
        <v>(未登録)</v>
      </c>
      <c r="AY31" s="21" t="s">
        <v>71</v>
      </c>
      <c r="AZ31" s="78"/>
      <c r="BA31" s="140" t="str">
        <f t="shared" si="26"/>
        <v/>
      </c>
      <c r="BB31" s="82"/>
      <c r="BD31" s="21" t="s">
        <v>71</v>
      </c>
      <c r="BE31" s="78"/>
      <c r="BF31" s="140" t="str">
        <f t="shared" si="27"/>
        <v/>
      </c>
      <c r="BG31" s="82"/>
      <c r="BJ31" s="89">
        <v>26</v>
      </c>
      <c r="BK31" s="117" t="s">
        <v>184</v>
      </c>
      <c r="BL31" s="112">
        <f t="shared" si="33"/>
        <v>0</v>
      </c>
      <c r="BM31" s="91">
        <f t="shared" si="29"/>
        <v>0</v>
      </c>
      <c r="BU31" s="154" t="str">
        <f t="shared" si="9"/>
        <v/>
      </c>
      <c r="BV31" s="154" t="str">
        <f>IF(BU31="","",O32)</f>
        <v/>
      </c>
      <c r="BW31" s="154" t="str">
        <f t="shared" si="10"/>
        <v/>
      </c>
      <c r="BX31" s="154" t="str">
        <f>IF(BW31="","",V32)</f>
        <v/>
      </c>
    </row>
    <row r="32" spans="1:76" ht="15" customHeight="1" thickBot="1" x14ac:dyDescent="0.2">
      <c r="A32" s="7">
        <v>24</v>
      </c>
      <c r="B32" s="39"/>
      <c r="C32" s="114" t="str">
        <f t="shared" si="2"/>
        <v/>
      </c>
      <c r="D32" s="1"/>
      <c r="E32" s="1"/>
      <c r="F32" s="1"/>
      <c r="G32" s="1"/>
      <c r="H32" s="162"/>
      <c r="I32" s="178"/>
      <c r="J32" s="176"/>
      <c r="K32" s="87">
        <v>24</v>
      </c>
      <c r="L32" s="109" t="str">
        <f t="shared" si="11"/>
        <v>(未登録)</v>
      </c>
      <c r="N32" s="206"/>
      <c r="O32" s="20"/>
      <c r="P32" s="216"/>
      <c r="Q32" s="98" t="str">
        <f t="shared" si="3"/>
        <v/>
      </c>
      <c r="R32" s="99" t="str">
        <f t="shared" si="30"/>
        <v/>
      </c>
      <c r="S32" s="137" t="str">
        <f t="shared" si="12"/>
        <v/>
      </c>
      <c r="T32" s="3"/>
      <c r="U32" s="206"/>
      <c r="V32" s="20"/>
      <c r="W32" s="216"/>
      <c r="X32" s="98" t="str">
        <f t="shared" si="4"/>
        <v/>
      </c>
      <c r="Y32" s="99" t="str">
        <f t="shared" si="31"/>
        <v/>
      </c>
      <c r="Z32" s="137" t="str">
        <f t="shared" si="13"/>
        <v/>
      </c>
      <c r="AA32" s="3"/>
      <c r="AB32" s="87">
        <v>24</v>
      </c>
      <c r="AC32" s="94" t="str">
        <f t="shared" si="14"/>
        <v>(未登録)</v>
      </c>
      <c r="AD32" s="14"/>
      <c r="AE32" s="135"/>
      <c r="AF32" s="17"/>
      <c r="AG32" s="122"/>
      <c r="AH32" s="102" t="str">
        <f t="shared" si="34"/>
        <v/>
      </c>
      <c r="AI32" s="103" t="str">
        <f t="shared" si="35"/>
        <v/>
      </c>
      <c r="AJ32" s="137" t="str">
        <f t="shared" si="16"/>
        <v/>
      </c>
      <c r="AK32" s="137" t="str">
        <f t="shared" ref="AK32:AK50" si="36">IF(AF32="","",IFERROR(VLOOKUP(AF32,$BW$9:$BX$48,2,FALSE),""))</f>
        <v/>
      </c>
      <c r="AL32" s="137" t="str">
        <f t="shared" si="18"/>
        <v/>
      </c>
      <c r="AM32" s="3"/>
      <c r="AN32" s="206"/>
      <c r="AO32" s="20"/>
      <c r="AP32" s="216"/>
      <c r="AQ32" s="98" t="str">
        <f t="shared" si="6"/>
        <v/>
      </c>
      <c r="AR32" s="99" t="str">
        <f t="shared" si="32"/>
        <v/>
      </c>
      <c r="AS32" s="137" t="str">
        <f t="shared" si="19"/>
        <v/>
      </c>
      <c r="AT32" s="3"/>
      <c r="AU32" s="87">
        <v>24</v>
      </c>
      <c r="AV32" s="94" t="str">
        <f t="shared" si="20"/>
        <v>(未登録)</v>
      </c>
      <c r="AY32" s="21" t="s">
        <v>206</v>
      </c>
      <c r="AZ32" s="78"/>
      <c r="BA32" s="140" t="str">
        <f t="shared" si="26"/>
        <v/>
      </c>
      <c r="BB32" s="82"/>
      <c r="BD32" s="21" t="s">
        <v>206</v>
      </c>
      <c r="BE32" s="78"/>
      <c r="BF32" s="140" t="str">
        <f t="shared" si="27"/>
        <v/>
      </c>
      <c r="BG32" s="82"/>
      <c r="BJ32" s="89">
        <v>27</v>
      </c>
      <c r="BK32" s="117" t="s">
        <v>185</v>
      </c>
      <c r="BL32" s="112">
        <f t="shared" si="33"/>
        <v>0</v>
      </c>
      <c r="BM32" s="91">
        <f t="shared" si="29"/>
        <v>0</v>
      </c>
      <c r="BU32" s="154" t="str">
        <f t="shared" si="9"/>
        <v/>
      </c>
      <c r="BV32" s="154" t="str">
        <f>IF(BU32="","",O31)</f>
        <v/>
      </c>
      <c r="BW32" s="154" t="str">
        <f t="shared" si="10"/>
        <v/>
      </c>
      <c r="BX32" s="154" t="str">
        <f>IF(BW32="","",V31)</f>
        <v/>
      </c>
    </row>
    <row r="33" spans="1:76" ht="15" customHeight="1" thickBot="1" x14ac:dyDescent="0.2">
      <c r="A33" s="7">
        <v>25</v>
      </c>
      <c r="B33" s="39"/>
      <c r="C33" s="114" t="str">
        <f t="shared" si="2"/>
        <v/>
      </c>
      <c r="D33" s="1"/>
      <c r="E33" s="1"/>
      <c r="F33" s="1"/>
      <c r="G33" s="1"/>
      <c r="H33" s="162"/>
      <c r="I33" s="178"/>
      <c r="J33" s="176"/>
      <c r="K33" s="87">
        <v>25</v>
      </c>
      <c r="L33" s="109" t="str">
        <f t="shared" si="11"/>
        <v>(未登録)</v>
      </c>
      <c r="N33" s="205"/>
      <c r="O33" s="19"/>
      <c r="P33" s="215"/>
      <c r="Q33" s="96" t="str">
        <f t="shared" si="3"/>
        <v/>
      </c>
      <c r="R33" s="97" t="str">
        <f t="shared" si="30"/>
        <v/>
      </c>
      <c r="S33" s="137" t="str">
        <f t="shared" si="12"/>
        <v/>
      </c>
      <c r="T33" s="3"/>
      <c r="U33" s="205"/>
      <c r="V33" s="19"/>
      <c r="W33" s="215"/>
      <c r="X33" s="96" t="str">
        <f t="shared" si="4"/>
        <v/>
      </c>
      <c r="Y33" s="97" t="str">
        <f t="shared" si="31"/>
        <v/>
      </c>
      <c r="Z33" s="137" t="str">
        <f t="shared" si="13"/>
        <v/>
      </c>
      <c r="AA33" s="3"/>
      <c r="AB33" s="87">
        <v>25</v>
      </c>
      <c r="AC33" s="94" t="str">
        <f t="shared" si="14"/>
        <v>(未登録)</v>
      </c>
      <c r="AD33" s="14"/>
      <c r="AE33" s="135"/>
      <c r="AF33" s="17"/>
      <c r="AG33" s="122"/>
      <c r="AH33" s="102" t="str">
        <f t="shared" si="34"/>
        <v/>
      </c>
      <c r="AI33" s="103" t="str">
        <f t="shared" si="35"/>
        <v/>
      </c>
      <c r="AJ33" s="137" t="str">
        <f t="shared" si="16"/>
        <v/>
      </c>
      <c r="AK33" s="137" t="str">
        <f t="shared" si="36"/>
        <v/>
      </c>
      <c r="AL33" s="137" t="str">
        <f t="shared" si="18"/>
        <v/>
      </c>
      <c r="AM33" s="3"/>
      <c r="AN33" s="205"/>
      <c r="AO33" s="19"/>
      <c r="AP33" s="215"/>
      <c r="AQ33" s="96" t="str">
        <f t="shared" si="6"/>
        <v/>
      </c>
      <c r="AR33" s="97" t="str">
        <f t="shared" si="32"/>
        <v/>
      </c>
      <c r="AS33" s="137" t="str">
        <f t="shared" si="19"/>
        <v/>
      </c>
      <c r="AT33" s="3"/>
      <c r="AU33" s="87">
        <v>25</v>
      </c>
      <c r="AV33" s="94" t="str">
        <f t="shared" si="20"/>
        <v>(未登録)</v>
      </c>
      <c r="AY33" s="79" t="s">
        <v>207</v>
      </c>
      <c r="AZ33" s="188"/>
      <c r="BA33" s="157" t="str">
        <f t="shared" si="26"/>
        <v/>
      </c>
      <c r="BB33" s="83"/>
      <c r="BD33" s="79" t="s">
        <v>207</v>
      </c>
      <c r="BE33" s="188"/>
      <c r="BF33" s="157" t="str">
        <f t="shared" si="27"/>
        <v/>
      </c>
      <c r="BG33" s="83"/>
      <c r="BJ33" s="89">
        <v>28</v>
      </c>
      <c r="BK33" s="117" t="s">
        <v>186</v>
      </c>
      <c r="BL33" s="112">
        <f t="shared" si="33"/>
        <v>0</v>
      </c>
      <c r="BM33" s="91">
        <f t="shared" si="29"/>
        <v>0</v>
      </c>
      <c r="BU33" s="154" t="str">
        <f t="shared" si="9"/>
        <v/>
      </c>
      <c r="BV33" s="154" t="str">
        <f>IF(BU33="","",O34)</f>
        <v/>
      </c>
      <c r="BW33" s="154" t="str">
        <f t="shared" si="10"/>
        <v/>
      </c>
      <c r="BX33" s="154" t="str">
        <f>IF(BW33="","",V34)</f>
        <v/>
      </c>
    </row>
    <row r="34" spans="1:76" ht="15" customHeight="1" thickBot="1" x14ac:dyDescent="0.2">
      <c r="A34" s="7">
        <v>26</v>
      </c>
      <c r="B34" s="39"/>
      <c r="C34" s="114" t="str">
        <f t="shared" si="2"/>
        <v/>
      </c>
      <c r="D34" s="1"/>
      <c r="E34" s="1"/>
      <c r="F34" s="1"/>
      <c r="G34" s="1"/>
      <c r="H34" s="162"/>
      <c r="I34" s="178"/>
      <c r="J34" s="176"/>
      <c r="K34" s="87">
        <v>26</v>
      </c>
      <c r="L34" s="109" t="str">
        <f t="shared" si="11"/>
        <v>(未登録)</v>
      </c>
      <c r="N34" s="206"/>
      <c r="O34" s="20"/>
      <c r="P34" s="216"/>
      <c r="Q34" s="98" t="str">
        <f t="shared" si="3"/>
        <v/>
      </c>
      <c r="R34" s="99" t="str">
        <f t="shared" si="30"/>
        <v/>
      </c>
      <c r="S34" s="137" t="str">
        <f t="shared" si="12"/>
        <v/>
      </c>
      <c r="T34" s="3"/>
      <c r="U34" s="206"/>
      <c r="V34" s="20"/>
      <c r="W34" s="216"/>
      <c r="X34" s="98" t="str">
        <f t="shared" si="4"/>
        <v/>
      </c>
      <c r="Y34" s="99" t="str">
        <f t="shared" si="31"/>
        <v/>
      </c>
      <c r="Z34" s="137" t="str">
        <f t="shared" si="13"/>
        <v/>
      </c>
      <c r="AA34" s="3"/>
      <c r="AB34" s="87">
        <v>26</v>
      </c>
      <c r="AC34" s="94" t="str">
        <f t="shared" si="14"/>
        <v>(未登録)</v>
      </c>
      <c r="AD34" s="14"/>
      <c r="AE34" s="135"/>
      <c r="AF34" s="17"/>
      <c r="AG34" s="122"/>
      <c r="AH34" s="102" t="str">
        <f t="shared" si="34"/>
        <v/>
      </c>
      <c r="AI34" s="103" t="str">
        <f t="shared" si="35"/>
        <v/>
      </c>
      <c r="AJ34" s="137" t="str">
        <f t="shared" si="16"/>
        <v/>
      </c>
      <c r="AK34" s="137" t="str">
        <f t="shared" si="36"/>
        <v/>
      </c>
      <c r="AL34" s="137" t="str">
        <f t="shared" si="18"/>
        <v/>
      </c>
      <c r="AM34" s="3"/>
      <c r="AN34" s="206"/>
      <c r="AO34" s="20"/>
      <c r="AP34" s="216"/>
      <c r="AQ34" s="98" t="str">
        <f t="shared" si="6"/>
        <v/>
      </c>
      <c r="AR34" s="99" t="str">
        <f t="shared" si="32"/>
        <v/>
      </c>
      <c r="AS34" s="137" t="str">
        <f t="shared" si="19"/>
        <v/>
      </c>
      <c r="AT34" s="3"/>
      <c r="AU34" s="87">
        <v>26</v>
      </c>
      <c r="AV34" s="94" t="str">
        <f t="shared" si="20"/>
        <v>(未登録)</v>
      </c>
      <c r="BC34" s="22"/>
      <c r="BJ34" s="89">
        <v>29</v>
      </c>
      <c r="BK34" s="117" t="s">
        <v>165</v>
      </c>
      <c r="BL34" s="112">
        <f t="shared" si="33"/>
        <v>0</v>
      </c>
      <c r="BM34" s="91">
        <f t="shared" si="29"/>
        <v>0</v>
      </c>
      <c r="BU34" s="154" t="str">
        <f t="shared" si="9"/>
        <v/>
      </c>
      <c r="BV34" s="154" t="str">
        <f>IF(BU34="","",O33)</f>
        <v/>
      </c>
      <c r="BW34" s="154" t="str">
        <f t="shared" si="10"/>
        <v/>
      </c>
      <c r="BX34" s="154" t="str">
        <f>IF(BW34="","",V33)</f>
        <v/>
      </c>
    </row>
    <row r="35" spans="1:76" ht="15" customHeight="1" thickBot="1" x14ac:dyDescent="0.2">
      <c r="A35" s="7">
        <v>27</v>
      </c>
      <c r="B35" s="39"/>
      <c r="C35" s="114" t="str">
        <f t="shared" si="2"/>
        <v/>
      </c>
      <c r="D35" s="1"/>
      <c r="E35" s="1"/>
      <c r="F35" s="1"/>
      <c r="G35" s="1"/>
      <c r="H35" s="162"/>
      <c r="I35" s="178"/>
      <c r="J35" s="176"/>
      <c r="K35" s="87">
        <v>27</v>
      </c>
      <c r="L35" s="109" t="str">
        <f t="shared" si="11"/>
        <v>(未登録)</v>
      </c>
      <c r="N35" s="205"/>
      <c r="O35" s="19"/>
      <c r="P35" s="215"/>
      <c r="Q35" s="96" t="str">
        <f t="shared" si="3"/>
        <v/>
      </c>
      <c r="R35" s="97" t="str">
        <f t="shared" si="30"/>
        <v/>
      </c>
      <c r="S35" s="137" t="str">
        <f t="shared" si="12"/>
        <v/>
      </c>
      <c r="T35" s="3"/>
      <c r="U35" s="205"/>
      <c r="V35" s="19"/>
      <c r="W35" s="215"/>
      <c r="X35" s="96" t="str">
        <f t="shared" si="4"/>
        <v/>
      </c>
      <c r="Y35" s="97" t="str">
        <f t="shared" si="31"/>
        <v/>
      </c>
      <c r="Z35" s="137" t="str">
        <f t="shared" si="13"/>
        <v/>
      </c>
      <c r="AA35" s="3"/>
      <c r="AB35" s="87">
        <v>27</v>
      </c>
      <c r="AC35" s="94" t="str">
        <f t="shared" si="14"/>
        <v>(未登録)</v>
      </c>
      <c r="AD35" s="14"/>
      <c r="AE35" s="135"/>
      <c r="AF35" s="17"/>
      <c r="AG35" s="122"/>
      <c r="AH35" s="102" t="str">
        <f t="shared" si="34"/>
        <v/>
      </c>
      <c r="AI35" s="103" t="str">
        <f t="shared" si="35"/>
        <v/>
      </c>
      <c r="AJ35" s="137" t="str">
        <f t="shared" si="16"/>
        <v/>
      </c>
      <c r="AK35" s="137" t="str">
        <f t="shared" si="36"/>
        <v/>
      </c>
      <c r="AL35" s="137" t="str">
        <f t="shared" si="18"/>
        <v/>
      </c>
      <c r="AM35" s="3"/>
      <c r="AN35" s="205"/>
      <c r="AO35" s="19"/>
      <c r="AP35" s="215"/>
      <c r="AQ35" s="96" t="str">
        <f t="shared" si="6"/>
        <v/>
      </c>
      <c r="AR35" s="97" t="str">
        <f t="shared" si="32"/>
        <v/>
      </c>
      <c r="AS35" s="137" t="str">
        <f t="shared" si="19"/>
        <v/>
      </c>
      <c r="AT35" s="3"/>
      <c r="AU35" s="87">
        <v>27</v>
      </c>
      <c r="AV35" s="94" t="str">
        <f t="shared" si="20"/>
        <v>(未登録)</v>
      </c>
      <c r="BJ35" s="144">
        <v>30</v>
      </c>
      <c r="BK35" s="145" t="s">
        <v>166</v>
      </c>
      <c r="BL35" s="146">
        <f t="shared" si="33"/>
        <v>0</v>
      </c>
      <c r="BM35" s="118">
        <f t="shared" si="29"/>
        <v>0</v>
      </c>
      <c r="BU35" s="154" t="str">
        <f t="shared" si="9"/>
        <v/>
      </c>
      <c r="BV35" s="154" t="str">
        <f>IF(BU35="","",O36)</f>
        <v/>
      </c>
      <c r="BW35" s="154" t="str">
        <f t="shared" si="10"/>
        <v/>
      </c>
      <c r="BX35" s="154" t="str">
        <f>IF(BW35="","",V36)</f>
        <v/>
      </c>
    </row>
    <row r="36" spans="1:76" ht="15" customHeight="1" thickBot="1" x14ac:dyDescent="0.2">
      <c r="A36" s="7">
        <v>28</v>
      </c>
      <c r="B36" s="39"/>
      <c r="C36" s="114" t="str">
        <f t="shared" si="2"/>
        <v/>
      </c>
      <c r="D36" s="1"/>
      <c r="E36" s="1"/>
      <c r="F36" s="1"/>
      <c r="G36" s="1"/>
      <c r="H36" s="162"/>
      <c r="I36" s="178"/>
      <c r="J36" s="176"/>
      <c r="K36" s="87">
        <v>28</v>
      </c>
      <c r="L36" s="109" t="str">
        <f t="shared" si="11"/>
        <v>(未登録)</v>
      </c>
      <c r="N36" s="206"/>
      <c r="O36" s="20"/>
      <c r="P36" s="216"/>
      <c r="Q36" s="98" t="str">
        <f t="shared" si="3"/>
        <v/>
      </c>
      <c r="R36" s="99" t="str">
        <f t="shared" si="30"/>
        <v/>
      </c>
      <c r="S36" s="137" t="str">
        <f t="shared" si="12"/>
        <v/>
      </c>
      <c r="T36" s="3"/>
      <c r="U36" s="206"/>
      <c r="V36" s="20"/>
      <c r="W36" s="216"/>
      <c r="X36" s="98" t="str">
        <f t="shared" si="4"/>
        <v/>
      </c>
      <c r="Y36" s="99" t="str">
        <f t="shared" si="31"/>
        <v/>
      </c>
      <c r="Z36" s="137" t="str">
        <f t="shared" si="13"/>
        <v/>
      </c>
      <c r="AA36" s="3"/>
      <c r="AB36" s="87">
        <v>28</v>
      </c>
      <c r="AC36" s="94" t="str">
        <f t="shared" si="14"/>
        <v>(未登録)</v>
      </c>
      <c r="AD36" s="14"/>
      <c r="AE36" s="135"/>
      <c r="AF36" s="17"/>
      <c r="AG36" s="122"/>
      <c r="AH36" s="102" t="str">
        <f t="shared" si="34"/>
        <v/>
      </c>
      <c r="AI36" s="103" t="str">
        <f t="shared" si="35"/>
        <v/>
      </c>
      <c r="AJ36" s="137" t="str">
        <f t="shared" si="16"/>
        <v/>
      </c>
      <c r="AK36" s="137" t="str">
        <f t="shared" si="36"/>
        <v/>
      </c>
      <c r="AL36" s="137" t="str">
        <f t="shared" si="18"/>
        <v/>
      </c>
      <c r="AM36" s="3"/>
      <c r="AN36" s="206"/>
      <c r="AO36" s="20"/>
      <c r="AP36" s="216"/>
      <c r="AQ36" s="98" t="str">
        <f t="shared" si="6"/>
        <v/>
      </c>
      <c r="AR36" s="99" t="str">
        <f t="shared" si="32"/>
        <v/>
      </c>
      <c r="AS36" s="137" t="str">
        <f t="shared" si="19"/>
        <v/>
      </c>
      <c r="AT36" s="3"/>
      <c r="AU36" s="87">
        <v>28</v>
      </c>
      <c r="AV36" s="94" t="str">
        <f t="shared" si="20"/>
        <v>(未登録)</v>
      </c>
      <c r="AY36" s="225" t="s">
        <v>196</v>
      </c>
      <c r="AZ36" s="221"/>
      <c r="BA36" s="221"/>
      <c r="BB36" s="222"/>
      <c r="BD36" s="225" t="s">
        <v>196</v>
      </c>
      <c r="BE36" s="221"/>
      <c r="BF36" s="221"/>
      <c r="BG36" s="222"/>
      <c r="BJ36" s="246" t="s">
        <v>93</v>
      </c>
      <c r="BK36" s="247"/>
      <c r="BL36" s="147">
        <f>SUM(BL6:BL35)</f>
        <v>0</v>
      </c>
      <c r="BM36" s="184">
        <f>SUM(BM6:BM35)</f>
        <v>0</v>
      </c>
      <c r="BR36" s="344" t="s">
        <v>105</v>
      </c>
      <c r="BU36" s="154" t="str">
        <f t="shared" si="9"/>
        <v/>
      </c>
      <c r="BV36" s="154" t="str">
        <f>IF(BU36="","",O35)</f>
        <v/>
      </c>
      <c r="BW36" s="154" t="str">
        <f t="shared" si="10"/>
        <v/>
      </c>
      <c r="BX36" s="154" t="str">
        <f>IF(BW36="","",V35)</f>
        <v/>
      </c>
    </row>
    <row r="37" spans="1:76" ht="15" customHeight="1" thickBot="1" x14ac:dyDescent="0.2">
      <c r="A37" s="7">
        <v>29</v>
      </c>
      <c r="B37" s="39"/>
      <c r="C37" s="114" t="str">
        <f t="shared" si="2"/>
        <v/>
      </c>
      <c r="D37" s="1"/>
      <c r="E37" s="1"/>
      <c r="F37" s="1"/>
      <c r="G37" s="1"/>
      <c r="H37" s="162"/>
      <c r="I37" s="178"/>
      <c r="J37" s="176"/>
      <c r="K37" s="87">
        <v>29</v>
      </c>
      <c r="L37" s="109" t="str">
        <f t="shared" si="11"/>
        <v>(未登録)</v>
      </c>
      <c r="N37" s="205"/>
      <c r="O37" s="19"/>
      <c r="P37" s="215"/>
      <c r="Q37" s="96" t="str">
        <f t="shared" si="3"/>
        <v/>
      </c>
      <c r="R37" s="97" t="str">
        <f t="shared" si="30"/>
        <v/>
      </c>
      <c r="S37" s="137" t="str">
        <f t="shared" si="12"/>
        <v/>
      </c>
      <c r="T37" s="3"/>
      <c r="U37" s="205"/>
      <c r="V37" s="19"/>
      <c r="W37" s="215"/>
      <c r="X37" s="96" t="str">
        <f t="shared" si="4"/>
        <v/>
      </c>
      <c r="Y37" s="97" t="str">
        <f t="shared" si="31"/>
        <v/>
      </c>
      <c r="Z37" s="137" t="str">
        <f t="shared" si="13"/>
        <v/>
      </c>
      <c r="AA37" s="3"/>
      <c r="AB37" s="87">
        <v>29</v>
      </c>
      <c r="AC37" s="94" t="str">
        <f t="shared" si="14"/>
        <v>(未登録)</v>
      </c>
      <c r="AD37" s="14"/>
      <c r="AE37" s="135"/>
      <c r="AF37" s="17"/>
      <c r="AG37" s="122"/>
      <c r="AH37" s="102" t="str">
        <f t="shared" si="34"/>
        <v/>
      </c>
      <c r="AI37" s="103" t="str">
        <f t="shared" si="35"/>
        <v/>
      </c>
      <c r="AJ37" s="137" t="str">
        <f t="shared" si="16"/>
        <v/>
      </c>
      <c r="AK37" s="137" t="str">
        <f t="shared" si="36"/>
        <v/>
      </c>
      <c r="AL37" s="137" t="str">
        <f t="shared" si="18"/>
        <v/>
      </c>
      <c r="AM37" s="3"/>
      <c r="AN37" s="205"/>
      <c r="AO37" s="19"/>
      <c r="AP37" s="215"/>
      <c r="AQ37" s="96" t="str">
        <f t="shared" si="6"/>
        <v/>
      </c>
      <c r="AR37" s="97" t="str">
        <f t="shared" si="32"/>
        <v/>
      </c>
      <c r="AS37" s="137" t="str">
        <f t="shared" si="19"/>
        <v/>
      </c>
      <c r="AT37" s="3"/>
      <c r="AU37" s="87">
        <v>29</v>
      </c>
      <c r="AV37" s="94" t="str">
        <f t="shared" si="20"/>
        <v>(未登録)</v>
      </c>
      <c r="AY37" s="226"/>
      <c r="AZ37" s="223"/>
      <c r="BA37" s="223"/>
      <c r="BB37" s="224"/>
      <c r="BD37" s="226"/>
      <c r="BE37" s="223"/>
      <c r="BF37" s="223"/>
      <c r="BG37" s="224"/>
      <c r="BJ37" s="246"/>
      <c r="BK37" s="247"/>
      <c r="BL37" s="147"/>
      <c r="BM37" s="148"/>
      <c r="BN37" s="167"/>
      <c r="BO37" s="167"/>
      <c r="BR37" s="345"/>
      <c r="BU37" s="154" t="str">
        <f t="shared" si="9"/>
        <v/>
      </c>
      <c r="BV37" s="154" t="str">
        <f>IF(BU37="","",O38)</f>
        <v/>
      </c>
      <c r="BW37" s="154" t="str">
        <f t="shared" si="10"/>
        <v/>
      </c>
      <c r="BX37" s="154" t="str">
        <f>IF(BW37="","",V38)</f>
        <v/>
      </c>
    </row>
    <row r="38" spans="1:76" ht="15" customHeight="1" thickBot="1" x14ac:dyDescent="0.2">
      <c r="A38" s="7">
        <v>30</v>
      </c>
      <c r="B38" s="39"/>
      <c r="C38" s="114" t="str">
        <f t="shared" si="2"/>
        <v/>
      </c>
      <c r="D38" s="1"/>
      <c r="E38" s="1"/>
      <c r="F38" s="1"/>
      <c r="G38" s="1"/>
      <c r="H38" s="162"/>
      <c r="I38" s="178"/>
      <c r="J38" s="176"/>
      <c r="K38" s="87">
        <v>30</v>
      </c>
      <c r="L38" s="109" t="str">
        <f t="shared" si="11"/>
        <v>(未登録)</v>
      </c>
      <c r="N38" s="206"/>
      <c r="O38" s="20"/>
      <c r="P38" s="216"/>
      <c r="Q38" s="98" t="str">
        <f t="shared" si="3"/>
        <v/>
      </c>
      <c r="R38" s="99" t="str">
        <f t="shared" si="30"/>
        <v/>
      </c>
      <c r="S38" s="137" t="str">
        <f t="shared" si="12"/>
        <v/>
      </c>
      <c r="T38" s="3"/>
      <c r="U38" s="206"/>
      <c r="V38" s="20"/>
      <c r="W38" s="216"/>
      <c r="X38" s="98" t="str">
        <f t="shared" si="4"/>
        <v/>
      </c>
      <c r="Y38" s="99" t="str">
        <f t="shared" si="31"/>
        <v/>
      </c>
      <c r="Z38" s="137" t="str">
        <f t="shared" si="13"/>
        <v/>
      </c>
      <c r="AA38" s="3"/>
      <c r="AB38" s="87">
        <v>30</v>
      </c>
      <c r="AC38" s="94" t="str">
        <f t="shared" si="14"/>
        <v>(未登録)</v>
      </c>
      <c r="AD38" s="14"/>
      <c r="AE38" s="135"/>
      <c r="AF38" s="17"/>
      <c r="AG38" s="122"/>
      <c r="AH38" s="102" t="str">
        <f t="shared" si="34"/>
        <v/>
      </c>
      <c r="AI38" s="103" t="str">
        <f t="shared" si="35"/>
        <v/>
      </c>
      <c r="AJ38" s="137" t="str">
        <f t="shared" si="16"/>
        <v/>
      </c>
      <c r="AK38" s="137" t="str">
        <f t="shared" si="36"/>
        <v/>
      </c>
      <c r="AL38" s="137" t="str">
        <f t="shared" si="18"/>
        <v/>
      </c>
      <c r="AM38" s="3"/>
      <c r="AN38" s="206"/>
      <c r="AO38" s="20"/>
      <c r="AP38" s="216"/>
      <c r="AQ38" s="98" t="str">
        <f t="shared" si="6"/>
        <v/>
      </c>
      <c r="AR38" s="99" t="str">
        <f t="shared" si="32"/>
        <v/>
      </c>
      <c r="AS38" s="137" t="str">
        <f t="shared" si="19"/>
        <v/>
      </c>
      <c r="AT38" s="3"/>
      <c r="AU38" s="87">
        <v>30</v>
      </c>
      <c r="AV38" s="94" t="str">
        <f t="shared" si="20"/>
        <v>(未登録)</v>
      </c>
      <c r="AY38" s="209" t="s">
        <v>195</v>
      </c>
      <c r="AZ38" s="211" t="s">
        <v>58</v>
      </c>
      <c r="BA38" s="207" t="s">
        <v>87</v>
      </c>
      <c r="BB38" s="328" t="str">
        <f>IF(COUNTA(AZ40:AZ49)&gt;=5,"C","")</f>
        <v/>
      </c>
      <c r="BD38" s="209" t="s">
        <v>195</v>
      </c>
      <c r="BE38" s="211" t="s">
        <v>58</v>
      </c>
      <c r="BF38" s="207" t="s">
        <v>88</v>
      </c>
      <c r="BG38" s="328" t="str">
        <f>IF(COUNTA(BE40:BE49)&gt;=5,"C","")</f>
        <v/>
      </c>
      <c r="BJ38" s="381" t="s">
        <v>187</v>
      </c>
      <c r="BK38" s="382"/>
      <c r="BL38" s="147">
        <f>COUNTIF($S$9:$S$48,"=小中高")+COUNTIF($Z$9:$Z$48,"=小中高")+COUNTIF($AS$9:$AS$48,"=小中高")</f>
        <v>0</v>
      </c>
      <c r="BM38" s="149">
        <f>BL38*-500</f>
        <v>0</v>
      </c>
      <c r="BN38" s="167"/>
      <c r="BO38" s="126" t="s">
        <v>189</v>
      </c>
      <c r="BR38" s="346"/>
      <c r="BU38" s="154" t="str">
        <f t="shared" si="9"/>
        <v/>
      </c>
      <c r="BV38" s="154" t="str">
        <f>IF(BU38="","",O37)</f>
        <v/>
      </c>
      <c r="BW38" s="154" t="str">
        <f t="shared" si="10"/>
        <v/>
      </c>
      <c r="BX38" s="154" t="str">
        <f>IF(BW38="","",V37)</f>
        <v/>
      </c>
    </row>
    <row r="39" spans="1:76" ht="15" customHeight="1" thickBot="1" x14ac:dyDescent="0.2">
      <c r="A39" s="7">
        <v>31</v>
      </c>
      <c r="B39" s="39"/>
      <c r="C39" s="114" t="str">
        <f t="shared" si="2"/>
        <v/>
      </c>
      <c r="D39" s="1"/>
      <c r="E39" s="1"/>
      <c r="F39" s="1"/>
      <c r="G39" s="1"/>
      <c r="H39" s="162"/>
      <c r="I39" s="178"/>
      <c r="J39" s="176"/>
      <c r="K39" s="87">
        <v>31</v>
      </c>
      <c r="L39" s="109" t="str">
        <f t="shared" si="11"/>
        <v>(未登録)</v>
      </c>
      <c r="N39" s="205"/>
      <c r="O39" s="19"/>
      <c r="P39" s="215"/>
      <c r="Q39" s="96" t="str">
        <f t="shared" si="3"/>
        <v/>
      </c>
      <c r="R39" s="97" t="str">
        <f t="shared" si="30"/>
        <v/>
      </c>
      <c r="S39" s="137" t="str">
        <f t="shared" si="12"/>
        <v/>
      </c>
      <c r="T39" s="3"/>
      <c r="U39" s="205"/>
      <c r="V39" s="19"/>
      <c r="W39" s="215"/>
      <c r="X39" s="96" t="str">
        <f t="shared" si="4"/>
        <v/>
      </c>
      <c r="Y39" s="97" t="str">
        <f t="shared" si="31"/>
        <v/>
      </c>
      <c r="Z39" s="137" t="str">
        <f t="shared" si="13"/>
        <v/>
      </c>
      <c r="AA39" s="3"/>
      <c r="AB39" s="87">
        <v>31</v>
      </c>
      <c r="AC39" s="94" t="str">
        <f t="shared" si="14"/>
        <v>(未登録)</v>
      </c>
      <c r="AE39" s="135"/>
      <c r="AF39" s="17"/>
      <c r="AG39" s="122"/>
      <c r="AH39" s="102" t="str">
        <f t="shared" si="34"/>
        <v/>
      </c>
      <c r="AI39" s="103" t="str">
        <f t="shared" si="35"/>
        <v/>
      </c>
      <c r="AJ39" s="137" t="str">
        <f t="shared" si="16"/>
        <v/>
      </c>
      <c r="AK39" s="137" t="str">
        <f t="shared" si="36"/>
        <v/>
      </c>
      <c r="AL39" s="137" t="str">
        <f t="shared" si="18"/>
        <v/>
      </c>
      <c r="AM39" s="3"/>
      <c r="AN39" s="205"/>
      <c r="AO39" s="19"/>
      <c r="AP39" s="215"/>
      <c r="AQ39" s="96" t="str">
        <f t="shared" si="6"/>
        <v/>
      </c>
      <c r="AR39" s="97" t="str">
        <f t="shared" si="32"/>
        <v/>
      </c>
      <c r="AS39" s="137" t="str">
        <f t="shared" si="19"/>
        <v/>
      </c>
      <c r="AT39" s="3"/>
      <c r="AU39" s="87">
        <v>31</v>
      </c>
      <c r="AV39" s="94" t="str">
        <f t="shared" si="20"/>
        <v>(未登録)</v>
      </c>
      <c r="AY39" s="210"/>
      <c r="AZ39" s="212"/>
      <c r="BA39" s="208"/>
      <c r="BB39" s="329"/>
      <c r="BD39" s="210"/>
      <c r="BE39" s="212"/>
      <c r="BF39" s="208"/>
      <c r="BG39" s="329"/>
      <c r="BJ39" s="381" t="s">
        <v>188</v>
      </c>
      <c r="BK39" s="382"/>
      <c r="BL39" s="147">
        <f>COUNTIF($AJ$9:$AJ$50,"=小中高")</f>
        <v>0</v>
      </c>
      <c r="BM39" s="149">
        <f>BL39*0</f>
        <v>0</v>
      </c>
      <c r="BN39" s="168"/>
      <c r="BO39" s="168"/>
      <c r="BU39" s="154" t="str">
        <f t="shared" si="9"/>
        <v/>
      </c>
      <c r="BV39" s="154" t="str">
        <f>IF(BU39="","",O40)</f>
        <v/>
      </c>
      <c r="BW39" s="154" t="str">
        <f t="shared" si="10"/>
        <v/>
      </c>
      <c r="BX39" s="154" t="str">
        <f>IF(BW39="","",V40)</f>
        <v/>
      </c>
    </row>
    <row r="40" spans="1:76" ht="15" customHeight="1" thickTop="1" thickBot="1" x14ac:dyDescent="0.2">
      <c r="A40" s="7">
        <v>32</v>
      </c>
      <c r="B40" s="39"/>
      <c r="C40" s="114" t="str">
        <f t="shared" si="2"/>
        <v/>
      </c>
      <c r="D40" s="1"/>
      <c r="E40" s="1"/>
      <c r="F40" s="1"/>
      <c r="G40" s="1"/>
      <c r="H40" s="162"/>
      <c r="I40" s="178"/>
      <c r="J40" s="176"/>
      <c r="K40" s="87">
        <v>32</v>
      </c>
      <c r="L40" s="109" t="str">
        <f t="shared" si="11"/>
        <v>(未登録)</v>
      </c>
      <c r="N40" s="206"/>
      <c r="O40" s="20"/>
      <c r="P40" s="216"/>
      <c r="Q40" s="98" t="str">
        <f t="shared" si="3"/>
        <v/>
      </c>
      <c r="R40" s="99" t="str">
        <f t="shared" si="30"/>
        <v/>
      </c>
      <c r="S40" s="137" t="str">
        <f t="shared" si="12"/>
        <v/>
      </c>
      <c r="T40" s="3"/>
      <c r="U40" s="206"/>
      <c r="V40" s="20"/>
      <c r="W40" s="216"/>
      <c r="X40" s="98" t="str">
        <f t="shared" si="4"/>
        <v/>
      </c>
      <c r="Y40" s="99" t="str">
        <f t="shared" si="31"/>
        <v/>
      </c>
      <c r="Z40" s="137" t="str">
        <f t="shared" si="13"/>
        <v/>
      </c>
      <c r="AA40" s="3"/>
      <c r="AB40" s="87">
        <v>32</v>
      </c>
      <c r="AC40" s="94" t="str">
        <f t="shared" si="14"/>
        <v>(未登録)</v>
      </c>
      <c r="AE40" s="135"/>
      <c r="AF40" s="17"/>
      <c r="AG40" s="122"/>
      <c r="AH40" s="102" t="str">
        <f t="shared" si="34"/>
        <v/>
      </c>
      <c r="AI40" s="103" t="str">
        <f t="shared" si="35"/>
        <v/>
      </c>
      <c r="AJ40" s="137" t="str">
        <f t="shared" si="16"/>
        <v/>
      </c>
      <c r="AK40" s="137" t="str">
        <f t="shared" si="36"/>
        <v/>
      </c>
      <c r="AL40" s="137" t="str">
        <f t="shared" si="18"/>
        <v/>
      </c>
      <c r="AM40" s="3"/>
      <c r="AN40" s="206"/>
      <c r="AO40" s="20"/>
      <c r="AP40" s="216"/>
      <c r="AQ40" s="98" t="str">
        <f t="shared" si="6"/>
        <v/>
      </c>
      <c r="AR40" s="99" t="str">
        <f t="shared" si="32"/>
        <v/>
      </c>
      <c r="AS40" s="137" t="str">
        <f t="shared" si="19"/>
        <v/>
      </c>
      <c r="AT40" s="3"/>
      <c r="AU40" s="87">
        <v>32</v>
      </c>
      <c r="AV40" s="94" t="str">
        <f t="shared" si="20"/>
        <v>(未登録)</v>
      </c>
      <c r="AY40" s="21" t="s">
        <v>64</v>
      </c>
      <c r="AZ40" s="78"/>
      <c r="BA40" s="140" t="str">
        <f t="shared" ref="BA40:BA49" si="37">IF(AZ40="","",IFERROR(VLOOKUP(AZ40,$A$8:$L$52,12,FALSE),""))</f>
        <v/>
      </c>
      <c r="BB40" s="82"/>
      <c r="BD40" s="21" t="s">
        <v>64</v>
      </c>
      <c r="BE40" s="78"/>
      <c r="BF40" s="140" t="str">
        <f t="shared" ref="BF40:BF49" si="38">IF(BE40="","",IFERROR(VLOOKUP(BE40,$A$8:$L$52,12,FALSE),""))</f>
        <v/>
      </c>
      <c r="BG40" s="82"/>
      <c r="BJ40" s="362" t="s">
        <v>100</v>
      </c>
      <c r="BK40" s="363"/>
      <c r="BL40" s="363"/>
      <c r="BM40" s="150">
        <f>BM36-BM38-BM39</f>
        <v>0</v>
      </c>
      <c r="BN40" s="168"/>
      <c r="BO40" s="342" t="s">
        <v>102</v>
      </c>
      <c r="BP40" s="343"/>
      <c r="BQ40" s="343"/>
      <c r="BR40" s="181">
        <f>BM40+BR12</f>
        <v>0</v>
      </c>
      <c r="BU40" s="154" t="str">
        <f t="shared" si="9"/>
        <v/>
      </c>
      <c r="BV40" s="154" t="str">
        <f>IF(BU40="","",O39)</f>
        <v/>
      </c>
      <c r="BW40" s="154" t="str">
        <f t="shared" si="10"/>
        <v/>
      </c>
      <c r="BX40" s="154" t="str">
        <f>IF(BW40="","",V39)</f>
        <v/>
      </c>
    </row>
    <row r="41" spans="1:76" ht="15" customHeight="1" x14ac:dyDescent="0.15">
      <c r="A41" s="7">
        <v>33</v>
      </c>
      <c r="B41" s="39"/>
      <c r="C41" s="114" t="str">
        <f t="shared" si="2"/>
        <v/>
      </c>
      <c r="D41" s="1"/>
      <c r="E41" s="1"/>
      <c r="F41" s="1"/>
      <c r="G41" s="1"/>
      <c r="H41" s="162"/>
      <c r="I41" s="178"/>
      <c r="J41" s="176"/>
      <c r="K41" s="87">
        <v>33</v>
      </c>
      <c r="L41" s="109" t="str">
        <f t="shared" si="11"/>
        <v>(未登録)</v>
      </c>
      <c r="N41" s="205"/>
      <c r="O41" s="19"/>
      <c r="P41" s="215"/>
      <c r="Q41" s="96" t="str">
        <f t="shared" si="3"/>
        <v/>
      </c>
      <c r="R41" s="97" t="str">
        <f t="shared" si="30"/>
        <v/>
      </c>
      <c r="S41" s="137" t="str">
        <f t="shared" si="12"/>
        <v/>
      </c>
      <c r="T41" s="3"/>
      <c r="U41" s="205"/>
      <c r="V41" s="19"/>
      <c r="W41" s="215"/>
      <c r="X41" s="96" t="str">
        <f t="shared" si="4"/>
        <v/>
      </c>
      <c r="Y41" s="97" t="str">
        <f t="shared" si="31"/>
        <v/>
      </c>
      <c r="Z41" s="137" t="str">
        <f t="shared" si="13"/>
        <v/>
      </c>
      <c r="AA41" s="3"/>
      <c r="AB41" s="87">
        <v>33</v>
      </c>
      <c r="AC41" s="94" t="str">
        <f t="shared" si="14"/>
        <v>(未登録)</v>
      </c>
      <c r="AE41" s="135"/>
      <c r="AF41" s="17"/>
      <c r="AG41" s="122"/>
      <c r="AH41" s="102" t="str">
        <f t="shared" si="34"/>
        <v/>
      </c>
      <c r="AI41" s="103" t="str">
        <f t="shared" si="35"/>
        <v/>
      </c>
      <c r="AJ41" s="137" t="str">
        <f t="shared" si="16"/>
        <v/>
      </c>
      <c r="AK41" s="137" t="str">
        <f t="shared" si="36"/>
        <v/>
      </c>
      <c r="AL41" s="137" t="str">
        <f t="shared" si="18"/>
        <v/>
      </c>
      <c r="AM41" s="3"/>
      <c r="AN41" s="205"/>
      <c r="AO41" s="19"/>
      <c r="AP41" s="215"/>
      <c r="AQ41" s="96" t="str">
        <f t="shared" si="6"/>
        <v/>
      </c>
      <c r="AR41" s="97" t="str">
        <f t="shared" si="32"/>
        <v/>
      </c>
      <c r="AS41" s="137" t="str">
        <f t="shared" si="19"/>
        <v/>
      </c>
      <c r="AT41" s="3"/>
      <c r="AU41" s="87">
        <v>33</v>
      </c>
      <c r="AV41" s="94" t="str">
        <f t="shared" si="20"/>
        <v>(未登録)</v>
      </c>
      <c r="AY41" s="21" t="s">
        <v>65</v>
      </c>
      <c r="AZ41" s="78"/>
      <c r="BA41" s="140" t="str">
        <f t="shared" si="37"/>
        <v/>
      </c>
      <c r="BB41" s="82"/>
      <c r="BD41" s="21" t="s">
        <v>65</v>
      </c>
      <c r="BE41" s="78"/>
      <c r="BF41" s="140" t="str">
        <f t="shared" si="38"/>
        <v/>
      </c>
      <c r="BG41" s="82"/>
      <c r="BJ41" s="4" t="s">
        <v>51</v>
      </c>
      <c r="BL41" s="336" t="str">
        <f>F4</f>
        <v/>
      </c>
      <c r="BM41" s="336"/>
      <c r="BN41" s="168"/>
      <c r="BO41" s="356" t="s">
        <v>192</v>
      </c>
      <c r="BP41" s="357"/>
      <c r="BQ41" s="357"/>
      <c r="BR41" s="182">
        <f>IF(I4="新規登録",3000,0)</f>
        <v>0</v>
      </c>
      <c r="BU41" s="154" t="str">
        <f t="shared" si="9"/>
        <v/>
      </c>
      <c r="BV41" s="154" t="str">
        <f>IF(BU41="","",O42)</f>
        <v/>
      </c>
      <c r="BW41" s="154" t="str">
        <f t="shared" si="10"/>
        <v/>
      </c>
      <c r="BX41" s="154" t="str">
        <f>IF(BW41="","",V42)</f>
        <v/>
      </c>
    </row>
    <row r="42" spans="1:76" ht="15" customHeight="1" thickBot="1" x14ac:dyDescent="0.2">
      <c r="A42" s="7">
        <v>34</v>
      </c>
      <c r="B42" s="39"/>
      <c r="C42" s="114" t="str">
        <f t="shared" si="2"/>
        <v/>
      </c>
      <c r="D42" s="1"/>
      <c r="E42" s="1"/>
      <c r="F42" s="1"/>
      <c r="G42" s="1"/>
      <c r="H42" s="162"/>
      <c r="I42" s="178"/>
      <c r="J42" s="176"/>
      <c r="K42" s="87">
        <v>34</v>
      </c>
      <c r="L42" s="109" t="str">
        <f t="shared" si="11"/>
        <v>(未登録)</v>
      </c>
      <c r="N42" s="206"/>
      <c r="O42" s="20"/>
      <c r="P42" s="216"/>
      <c r="Q42" s="98" t="str">
        <f t="shared" si="3"/>
        <v/>
      </c>
      <c r="R42" s="99" t="str">
        <f t="shared" si="30"/>
        <v/>
      </c>
      <c r="S42" s="137" t="str">
        <f t="shared" si="12"/>
        <v/>
      </c>
      <c r="T42" s="3"/>
      <c r="U42" s="206"/>
      <c r="V42" s="20"/>
      <c r="W42" s="216"/>
      <c r="X42" s="98" t="str">
        <f t="shared" si="4"/>
        <v/>
      </c>
      <c r="Y42" s="99" t="str">
        <f t="shared" si="31"/>
        <v/>
      </c>
      <c r="Z42" s="137" t="str">
        <f t="shared" si="13"/>
        <v/>
      </c>
      <c r="AA42" s="3"/>
      <c r="AB42" s="87">
        <v>34</v>
      </c>
      <c r="AC42" s="94" t="str">
        <f t="shared" si="14"/>
        <v>(未登録)</v>
      </c>
      <c r="AE42" s="135"/>
      <c r="AF42" s="17"/>
      <c r="AG42" s="122"/>
      <c r="AH42" s="102" t="str">
        <f t="shared" si="34"/>
        <v/>
      </c>
      <c r="AI42" s="103" t="str">
        <f t="shared" si="35"/>
        <v/>
      </c>
      <c r="AJ42" s="137" t="str">
        <f t="shared" si="16"/>
        <v/>
      </c>
      <c r="AK42" s="137" t="str">
        <f t="shared" si="36"/>
        <v/>
      </c>
      <c r="AL42" s="137" t="str">
        <f t="shared" si="18"/>
        <v/>
      </c>
      <c r="AM42" s="3"/>
      <c r="AN42" s="206"/>
      <c r="AO42" s="20"/>
      <c r="AP42" s="216"/>
      <c r="AQ42" s="98" t="str">
        <f t="shared" si="6"/>
        <v/>
      </c>
      <c r="AR42" s="99" t="str">
        <f t="shared" si="32"/>
        <v/>
      </c>
      <c r="AS42" s="137" t="str">
        <f t="shared" si="19"/>
        <v/>
      </c>
      <c r="AT42" s="3"/>
      <c r="AU42" s="87">
        <v>34</v>
      </c>
      <c r="AV42" s="94" t="str">
        <f t="shared" si="20"/>
        <v>(未登録)</v>
      </c>
      <c r="AY42" s="21" t="s">
        <v>66</v>
      </c>
      <c r="AZ42" s="78"/>
      <c r="BA42" s="140" t="str">
        <f t="shared" si="37"/>
        <v/>
      </c>
      <c r="BB42" s="82"/>
      <c r="BD42" s="21" t="s">
        <v>66</v>
      </c>
      <c r="BE42" s="78"/>
      <c r="BF42" s="140" t="str">
        <f t="shared" si="38"/>
        <v/>
      </c>
      <c r="BG42" s="82"/>
      <c r="BJ42" s="4" t="s">
        <v>52</v>
      </c>
      <c r="BL42" s="331">
        <f>E5</f>
        <v>0</v>
      </c>
      <c r="BM42" s="332"/>
      <c r="BN42" s="168"/>
      <c r="BO42" s="333" t="s">
        <v>194</v>
      </c>
      <c r="BP42" s="334"/>
      <c r="BQ42" s="334"/>
      <c r="BR42" s="183">
        <f>COUNTIFS($I$9:$I$48,BO42)*500</f>
        <v>0</v>
      </c>
      <c r="BU42" s="154" t="str">
        <f t="shared" si="9"/>
        <v/>
      </c>
      <c r="BV42" s="154" t="str">
        <f>IF(BU42="","",O41)</f>
        <v/>
      </c>
      <c r="BW42" s="154" t="str">
        <f t="shared" si="10"/>
        <v/>
      </c>
      <c r="BX42" s="154" t="str">
        <f>IF(BW42="","",V41)</f>
        <v/>
      </c>
    </row>
    <row r="43" spans="1:76" ht="15" customHeight="1" x14ac:dyDescent="0.15">
      <c r="A43" s="7">
        <v>35</v>
      </c>
      <c r="B43" s="39"/>
      <c r="C43" s="114" t="str">
        <f t="shared" si="2"/>
        <v/>
      </c>
      <c r="D43" s="1"/>
      <c r="E43" s="1"/>
      <c r="F43" s="1"/>
      <c r="G43" s="1"/>
      <c r="H43" s="162"/>
      <c r="I43" s="178"/>
      <c r="J43" s="176"/>
      <c r="K43" s="87">
        <v>35</v>
      </c>
      <c r="L43" s="109" t="str">
        <f t="shared" si="11"/>
        <v>(未登録)</v>
      </c>
      <c r="N43" s="205"/>
      <c r="O43" s="19"/>
      <c r="P43" s="215"/>
      <c r="Q43" s="96" t="str">
        <f t="shared" si="3"/>
        <v/>
      </c>
      <c r="R43" s="97" t="str">
        <f t="shared" si="30"/>
        <v/>
      </c>
      <c r="S43" s="137" t="str">
        <f t="shared" si="12"/>
        <v/>
      </c>
      <c r="T43" s="3"/>
      <c r="U43" s="205"/>
      <c r="V43" s="19"/>
      <c r="W43" s="215"/>
      <c r="X43" s="96" t="str">
        <f t="shared" si="4"/>
        <v/>
      </c>
      <c r="Y43" s="97" t="str">
        <f t="shared" si="31"/>
        <v/>
      </c>
      <c r="Z43" s="137" t="str">
        <f t="shared" si="13"/>
        <v/>
      </c>
      <c r="AA43" s="3"/>
      <c r="AB43" s="87">
        <v>35</v>
      </c>
      <c r="AC43" s="94" t="str">
        <f t="shared" si="14"/>
        <v>(未登録)</v>
      </c>
      <c r="AE43" s="135"/>
      <c r="AF43" s="17"/>
      <c r="AG43" s="122"/>
      <c r="AH43" s="102" t="str">
        <f t="shared" si="34"/>
        <v/>
      </c>
      <c r="AI43" s="103" t="str">
        <f t="shared" si="35"/>
        <v/>
      </c>
      <c r="AJ43" s="137" t="str">
        <f t="shared" si="16"/>
        <v/>
      </c>
      <c r="AK43" s="137" t="str">
        <f t="shared" si="36"/>
        <v/>
      </c>
      <c r="AL43" s="137" t="str">
        <f t="shared" si="18"/>
        <v/>
      </c>
      <c r="AM43" s="3"/>
      <c r="AN43" s="205"/>
      <c r="AO43" s="19"/>
      <c r="AP43" s="215"/>
      <c r="AQ43" s="96" t="str">
        <f t="shared" si="6"/>
        <v/>
      </c>
      <c r="AR43" s="97" t="str">
        <f t="shared" si="32"/>
        <v/>
      </c>
      <c r="AS43" s="137" t="str">
        <f t="shared" si="19"/>
        <v/>
      </c>
      <c r="AT43" s="3"/>
      <c r="AU43" s="87">
        <v>35</v>
      </c>
      <c r="AV43" s="94" t="str">
        <f t="shared" si="20"/>
        <v>(未登録)</v>
      </c>
      <c r="AY43" s="21" t="s">
        <v>67</v>
      </c>
      <c r="AZ43" s="78"/>
      <c r="BA43" s="140" t="str">
        <f t="shared" si="37"/>
        <v/>
      </c>
      <c r="BB43" s="82"/>
      <c r="BD43" s="21" t="s">
        <v>67</v>
      </c>
      <c r="BE43" s="78"/>
      <c r="BF43" s="140" t="str">
        <f t="shared" si="38"/>
        <v/>
      </c>
      <c r="BG43" s="82"/>
      <c r="BJ43" s="15" t="s">
        <v>53</v>
      </c>
      <c r="BK43" s="60"/>
      <c r="BL43" s="299">
        <f>E6</f>
        <v>0</v>
      </c>
      <c r="BM43" s="300"/>
      <c r="BN43" s="168"/>
      <c r="BO43" s="372" t="s">
        <v>193</v>
      </c>
      <c r="BP43" s="373"/>
      <c r="BQ43" s="373"/>
      <c r="BR43" s="374">
        <f>SUM(BR40:BR42)</f>
        <v>0</v>
      </c>
      <c r="BU43" s="154" t="str">
        <f t="shared" si="9"/>
        <v/>
      </c>
      <c r="BV43" s="154" t="str">
        <f>IF(BU43="","",O44)</f>
        <v/>
      </c>
      <c r="BW43" s="154" t="str">
        <f t="shared" si="10"/>
        <v/>
      </c>
      <c r="BX43" s="154" t="str">
        <f>IF(BW43="","",V44)</f>
        <v/>
      </c>
    </row>
    <row r="44" spans="1:76" ht="15" customHeight="1" thickBot="1" x14ac:dyDescent="0.2">
      <c r="A44" s="7">
        <v>36</v>
      </c>
      <c r="B44" s="39"/>
      <c r="C44" s="114" t="str">
        <f t="shared" si="2"/>
        <v/>
      </c>
      <c r="D44" s="1"/>
      <c r="E44" s="1"/>
      <c r="F44" s="1"/>
      <c r="G44" s="1"/>
      <c r="H44" s="162"/>
      <c r="I44" s="178"/>
      <c r="J44" s="176"/>
      <c r="K44" s="87">
        <v>36</v>
      </c>
      <c r="L44" s="109" t="str">
        <f t="shared" si="11"/>
        <v>(未登録)</v>
      </c>
      <c r="N44" s="206"/>
      <c r="O44" s="20"/>
      <c r="P44" s="216"/>
      <c r="Q44" s="98" t="str">
        <f t="shared" si="3"/>
        <v/>
      </c>
      <c r="R44" s="99" t="str">
        <f t="shared" si="30"/>
        <v/>
      </c>
      <c r="S44" s="137" t="str">
        <f t="shared" si="12"/>
        <v/>
      </c>
      <c r="T44" s="3"/>
      <c r="U44" s="206"/>
      <c r="V44" s="20"/>
      <c r="W44" s="216"/>
      <c r="X44" s="98" t="str">
        <f t="shared" si="4"/>
        <v/>
      </c>
      <c r="Y44" s="99" t="str">
        <f t="shared" si="31"/>
        <v/>
      </c>
      <c r="Z44" s="137" t="str">
        <f t="shared" si="13"/>
        <v/>
      </c>
      <c r="AA44" s="3"/>
      <c r="AB44" s="87">
        <v>36</v>
      </c>
      <c r="AC44" s="94" t="str">
        <f t="shared" si="14"/>
        <v>(未登録)</v>
      </c>
      <c r="AE44" s="135"/>
      <c r="AF44" s="17"/>
      <c r="AG44" s="122"/>
      <c r="AH44" s="102" t="str">
        <f t="shared" si="34"/>
        <v/>
      </c>
      <c r="AI44" s="103" t="str">
        <f t="shared" si="35"/>
        <v/>
      </c>
      <c r="AJ44" s="137" t="str">
        <f t="shared" si="16"/>
        <v/>
      </c>
      <c r="AK44" s="137" t="str">
        <f t="shared" si="36"/>
        <v/>
      </c>
      <c r="AL44" s="137" t="str">
        <f t="shared" si="18"/>
        <v/>
      </c>
      <c r="AM44" s="3"/>
      <c r="AN44" s="206"/>
      <c r="AO44" s="20"/>
      <c r="AP44" s="216"/>
      <c r="AQ44" s="98" t="str">
        <f t="shared" si="6"/>
        <v/>
      </c>
      <c r="AR44" s="99" t="str">
        <f t="shared" si="32"/>
        <v/>
      </c>
      <c r="AS44" s="137" t="str">
        <f t="shared" si="19"/>
        <v/>
      </c>
      <c r="AT44" s="3"/>
      <c r="AU44" s="87">
        <v>36</v>
      </c>
      <c r="AV44" s="94" t="str">
        <f t="shared" si="20"/>
        <v>(未登録)</v>
      </c>
      <c r="AY44" s="21" t="s">
        <v>68</v>
      </c>
      <c r="AZ44" s="78"/>
      <c r="BA44" s="140" t="str">
        <f t="shared" si="37"/>
        <v/>
      </c>
      <c r="BB44" s="82"/>
      <c r="BD44" s="21" t="s">
        <v>68</v>
      </c>
      <c r="BE44" s="78"/>
      <c r="BF44" s="140" t="str">
        <f t="shared" si="38"/>
        <v/>
      </c>
      <c r="BG44" s="82"/>
      <c r="BJ44" s="15" t="s">
        <v>54</v>
      </c>
      <c r="BL44" s="330" t="s">
        <v>113</v>
      </c>
      <c r="BM44" s="330"/>
      <c r="BN44" s="168"/>
      <c r="BO44" s="372"/>
      <c r="BP44" s="373"/>
      <c r="BQ44" s="373"/>
      <c r="BR44" s="375"/>
      <c r="BU44" s="154" t="str">
        <f t="shared" si="9"/>
        <v/>
      </c>
      <c r="BV44" s="154" t="str">
        <f>IF(BU44="","",O43)</f>
        <v/>
      </c>
      <c r="BW44" s="154" t="str">
        <f t="shared" si="10"/>
        <v/>
      </c>
      <c r="BX44" s="154" t="str">
        <f>IF(BW44="","",V43)</f>
        <v/>
      </c>
    </row>
    <row r="45" spans="1:76" ht="15" customHeight="1" x14ac:dyDescent="0.15">
      <c r="A45" s="7">
        <v>37</v>
      </c>
      <c r="B45" s="39"/>
      <c r="C45" s="114" t="str">
        <f t="shared" si="2"/>
        <v/>
      </c>
      <c r="D45" s="1"/>
      <c r="E45" s="1"/>
      <c r="F45" s="1"/>
      <c r="G45" s="1"/>
      <c r="H45" s="162"/>
      <c r="I45" s="178"/>
      <c r="J45" s="176"/>
      <c r="K45" s="87">
        <v>37</v>
      </c>
      <c r="L45" s="109" t="str">
        <f t="shared" si="11"/>
        <v>(未登録)</v>
      </c>
      <c r="N45" s="205"/>
      <c r="O45" s="19"/>
      <c r="P45" s="215"/>
      <c r="Q45" s="96" t="str">
        <f t="shared" si="3"/>
        <v/>
      </c>
      <c r="R45" s="97" t="str">
        <f t="shared" si="30"/>
        <v/>
      </c>
      <c r="S45" s="137" t="str">
        <f t="shared" si="12"/>
        <v/>
      </c>
      <c r="T45" s="3"/>
      <c r="U45" s="205"/>
      <c r="V45" s="19"/>
      <c r="W45" s="215"/>
      <c r="X45" s="96" t="str">
        <f t="shared" si="4"/>
        <v/>
      </c>
      <c r="Y45" s="97" t="str">
        <f t="shared" si="31"/>
        <v/>
      </c>
      <c r="Z45" s="137" t="str">
        <f t="shared" si="13"/>
        <v/>
      </c>
      <c r="AA45" s="3"/>
      <c r="AB45" s="87">
        <v>37</v>
      </c>
      <c r="AC45" s="94" t="str">
        <f t="shared" si="14"/>
        <v>(未登録)</v>
      </c>
      <c r="AE45" s="135"/>
      <c r="AF45" s="17"/>
      <c r="AG45" s="122"/>
      <c r="AH45" s="102" t="str">
        <f t="shared" si="34"/>
        <v/>
      </c>
      <c r="AI45" s="103" t="str">
        <f t="shared" si="35"/>
        <v/>
      </c>
      <c r="AJ45" s="137" t="str">
        <f t="shared" si="16"/>
        <v/>
      </c>
      <c r="AK45" s="137" t="str">
        <f t="shared" si="36"/>
        <v/>
      </c>
      <c r="AL45" s="137" t="str">
        <f t="shared" si="18"/>
        <v/>
      </c>
      <c r="AM45" s="3"/>
      <c r="AN45" s="205"/>
      <c r="AO45" s="19"/>
      <c r="AP45" s="215"/>
      <c r="AQ45" s="96" t="str">
        <f t="shared" si="6"/>
        <v/>
      </c>
      <c r="AR45" s="97" t="str">
        <f t="shared" si="32"/>
        <v/>
      </c>
      <c r="AS45" s="137" t="str">
        <f t="shared" si="19"/>
        <v/>
      </c>
      <c r="AT45" s="3"/>
      <c r="AU45" s="87">
        <v>37</v>
      </c>
      <c r="AV45" s="94" t="str">
        <f t="shared" si="20"/>
        <v>(未登録)</v>
      </c>
      <c r="AY45" s="21" t="s">
        <v>69</v>
      </c>
      <c r="AZ45" s="78"/>
      <c r="BA45" s="140" t="str">
        <f t="shared" si="37"/>
        <v/>
      </c>
      <c r="BB45" s="82"/>
      <c r="BD45" s="21" t="s">
        <v>69</v>
      </c>
      <c r="BE45" s="78"/>
      <c r="BF45" s="140" t="str">
        <f t="shared" si="38"/>
        <v/>
      </c>
      <c r="BG45" s="82"/>
      <c r="BJ45" s="196" t="s">
        <v>198</v>
      </c>
      <c r="BK45" s="196"/>
      <c r="BL45" s="197"/>
      <c r="BM45" s="198"/>
      <c r="BN45" s="198"/>
      <c r="BO45" s="198"/>
      <c r="BP45" s="198"/>
      <c r="BQ45" s="198"/>
      <c r="BR45" s="199"/>
      <c r="BU45" s="154" t="str">
        <f t="shared" si="9"/>
        <v/>
      </c>
      <c r="BV45" s="154" t="str">
        <f>IF(BU45="","",O46)</f>
        <v/>
      </c>
      <c r="BW45" s="154" t="str">
        <f t="shared" si="10"/>
        <v/>
      </c>
      <c r="BX45" s="154" t="str">
        <f>IF(BW45="","",V46)</f>
        <v/>
      </c>
    </row>
    <row r="46" spans="1:76" ht="15" customHeight="1" thickBot="1" x14ac:dyDescent="0.2">
      <c r="A46" s="7">
        <v>38</v>
      </c>
      <c r="B46" s="39"/>
      <c r="C46" s="114" t="str">
        <f t="shared" si="2"/>
        <v/>
      </c>
      <c r="D46" s="1"/>
      <c r="E46" s="1"/>
      <c r="F46" s="1"/>
      <c r="G46" s="1"/>
      <c r="H46" s="162"/>
      <c r="I46" s="178"/>
      <c r="J46" s="176"/>
      <c r="K46" s="87">
        <v>38</v>
      </c>
      <c r="L46" s="109" t="str">
        <f t="shared" si="11"/>
        <v>(未登録)</v>
      </c>
      <c r="N46" s="206"/>
      <c r="O46" s="20"/>
      <c r="P46" s="216"/>
      <c r="Q46" s="98" t="str">
        <f t="shared" si="3"/>
        <v/>
      </c>
      <c r="R46" s="99" t="str">
        <f t="shared" si="30"/>
        <v/>
      </c>
      <c r="S46" s="137" t="str">
        <f t="shared" si="12"/>
        <v/>
      </c>
      <c r="T46" s="3"/>
      <c r="U46" s="206"/>
      <c r="V46" s="20"/>
      <c r="W46" s="216"/>
      <c r="X46" s="98" t="str">
        <f t="shared" si="4"/>
        <v/>
      </c>
      <c r="Y46" s="99" t="str">
        <f t="shared" si="31"/>
        <v/>
      </c>
      <c r="Z46" s="137" t="str">
        <f t="shared" si="13"/>
        <v/>
      </c>
      <c r="AA46" s="3"/>
      <c r="AB46" s="87">
        <v>38</v>
      </c>
      <c r="AC46" s="94" t="str">
        <f t="shared" si="14"/>
        <v>(未登録)</v>
      </c>
      <c r="AE46" s="135"/>
      <c r="AF46" s="17"/>
      <c r="AG46" s="122"/>
      <c r="AH46" s="102" t="str">
        <f t="shared" si="34"/>
        <v/>
      </c>
      <c r="AI46" s="103" t="str">
        <f t="shared" si="35"/>
        <v/>
      </c>
      <c r="AJ46" s="137" t="str">
        <f t="shared" si="16"/>
        <v/>
      </c>
      <c r="AK46" s="137" t="str">
        <f t="shared" si="36"/>
        <v/>
      </c>
      <c r="AL46" s="137" t="str">
        <f t="shared" si="18"/>
        <v/>
      </c>
      <c r="AM46" s="3"/>
      <c r="AN46" s="206"/>
      <c r="AO46" s="20"/>
      <c r="AP46" s="216"/>
      <c r="AQ46" s="98" t="str">
        <f t="shared" si="6"/>
        <v/>
      </c>
      <c r="AR46" s="99" t="str">
        <f t="shared" si="32"/>
        <v/>
      </c>
      <c r="AS46" s="137" t="str">
        <f t="shared" si="19"/>
        <v/>
      </c>
      <c r="AT46" s="3"/>
      <c r="AU46" s="87">
        <v>38</v>
      </c>
      <c r="AV46" s="94" t="str">
        <f t="shared" si="20"/>
        <v>(未登録)</v>
      </c>
      <c r="AY46" s="21" t="s">
        <v>70</v>
      </c>
      <c r="AZ46" s="78"/>
      <c r="BA46" s="140" t="str">
        <f t="shared" si="37"/>
        <v/>
      </c>
      <c r="BB46" s="82"/>
      <c r="BD46" s="21" t="s">
        <v>70</v>
      </c>
      <c r="BE46" s="78"/>
      <c r="BF46" s="140" t="str">
        <f t="shared" si="38"/>
        <v/>
      </c>
      <c r="BG46" s="82"/>
      <c r="BO46" s="280"/>
      <c r="BP46" s="280"/>
      <c r="BQ46" s="326" t="s">
        <v>99</v>
      </c>
      <c r="BR46" s="327"/>
      <c r="BU46" s="154" t="str">
        <f t="shared" si="9"/>
        <v/>
      </c>
      <c r="BV46" s="154" t="str">
        <f>IF(BU46="","",O45)</f>
        <v/>
      </c>
      <c r="BW46" s="154" t="str">
        <f t="shared" si="10"/>
        <v/>
      </c>
      <c r="BX46" s="154" t="str">
        <f>IF(BW46="","",V45)</f>
        <v/>
      </c>
    </row>
    <row r="47" spans="1:76" ht="15" customHeight="1" x14ac:dyDescent="0.15">
      <c r="A47" s="7">
        <v>39</v>
      </c>
      <c r="B47" s="39"/>
      <c r="C47" s="114" t="str">
        <f t="shared" si="2"/>
        <v/>
      </c>
      <c r="D47" s="1"/>
      <c r="E47" s="1"/>
      <c r="F47" s="1"/>
      <c r="G47" s="1"/>
      <c r="H47" s="162"/>
      <c r="I47" s="178"/>
      <c r="J47" s="176"/>
      <c r="K47" s="87">
        <v>39</v>
      </c>
      <c r="L47" s="109" t="str">
        <f>IF(D47="","(未登録)",D47&amp;" "&amp;E47)</f>
        <v>(未登録)</v>
      </c>
      <c r="N47" s="205"/>
      <c r="O47" s="19"/>
      <c r="P47" s="215"/>
      <c r="Q47" s="96" t="str">
        <f t="shared" si="3"/>
        <v/>
      </c>
      <c r="R47" s="97" t="str">
        <f t="shared" si="30"/>
        <v/>
      </c>
      <c r="S47" s="137" t="str">
        <f t="shared" si="12"/>
        <v/>
      </c>
      <c r="T47" s="3"/>
      <c r="U47" s="205"/>
      <c r="V47" s="19"/>
      <c r="W47" s="215"/>
      <c r="X47" s="96" t="str">
        <f t="shared" si="4"/>
        <v/>
      </c>
      <c r="Y47" s="97" t="str">
        <f t="shared" si="31"/>
        <v/>
      </c>
      <c r="Z47" s="137" t="str">
        <f t="shared" si="13"/>
        <v/>
      </c>
      <c r="AA47" s="3"/>
      <c r="AB47" s="87">
        <v>39</v>
      </c>
      <c r="AC47" s="94" t="str">
        <f t="shared" si="14"/>
        <v>(未登録)</v>
      </c>
      <c r="AE47" s="135"/>
      <c r="AF47" s="17"/>
      <c r="AG47" s="122"/>
      <c r="AH47" s="102" t="str">
        <f t="shared" si="34"/>
        <v/>
      </c>
      <c r="AI47" s="103" t="str">
        <f t="shared" si="35"/>
        <v/>
      </c>
      <c r="AJ47" s="137" t="str">
        <f t="shared" si="16"/>
        <v/>
      </c>
      <c r="AK47" s="137" t="str">
        <f t="shared" si="36"/>
        <v/>
      </c>
      <c r="AL47" s="137" t="str">
        <f t="shared" si="18"/>
        <v/>
      </c>
      <c r="AM47" s="3"/>
      <c r="AN47" s="205"/>
      <c r="AO47" s="19"/>
      <c r="AP47" s="215"/>
      <c r="AQ47" s="96" t="str">
        <f t="shared" si="6"/>
        <v/>
      </c>
      <c r="AR47" s="97" t="str">
        <f t="shared" si="32"/>
        <v/>
      </c>
      <c r="AS47" s="137" t="str">
        <f t="shared" si="19"/>
        <v/>
      </c>
      <c r="AT47" s="3"/>
      <c r="AU47" s="87">
        <v>39</v>
      </c>
      <c r="AV47" s="94" t="str">
        <f t="shared" si="20"/>
        <v>(未登録)</v>
      </c>
      <c r="AY47" s="21" t="s">
        <v>71</v>
      </c>
      <c r="AZ47" s="78"/>
      <c r="BA47" s="140" t="str">
        <f t="shared" si="37"/>
        <v/>
      </c>
      <c r="BB47" s="82"/>
      <c r="BD47" s="21" t="s">
        <v>71</v>
      </c>
      <c r="BE47" s="78"/>
      <c r="BF47" s="140" t="str">
        <f t="shared" si="38"/>
        <v/>
      </c>
      <c r="BG47" s="82"/>
      <c r="BO47" s="203" t="s">
        <v>98</v>
      </c>
      <c r="BP47" s="204"/>
      <c r="BQ47" s="324"/>
      <c r="BR47" s="325"/>
      <c r="BU47" s="154" t="str">
        <f t="shared" si="9"/>
        <v/>
      </c>
      <c r="BV47" s="154" t="str">
        <f>IF(BU47="","",O48)</f>
        <v/>
      </c>
      <c r="BW47" s="154" t="str">
        <f t="shared" si="10"/>
        <v/>
      </c>
      <c r="BX47" s="154" t="str">
        <f>IF(BW47="","",V48)</f>
        <v/>
      </c>
    </row>
    <row r="48" spans="1:76" ht="15" customHeight="1" thickBot="1" x14ac:dyDescent="0.2">
      <c r="A48" s="8">
        <v>40</v>
      </c>
      <c r="B48" s="40"/>
      <c r="C48" s="115" t="str">
        <f t="shared" si="2"/>
        <v/>
      </c>
      <c r="D48" s="9"/>
      <c r="E48" s="9"/>
      <c r="F48" s="9"/>
      <c r="G48" s="9"/>
      <c r="H48" s="163"/>
      <c r="I48" s="179"/>
      <c r="J48" s="185"/>
      <c r="K48" s="88">
        <v>40</v>
      </c>
      <c r="L48" s="110" t="str">
        <f t="shared" si="11"/>
        <v>(未登録)</v>
      </c>
      <c r="N48" s="206"/>
      <c r="O48" s="20"/>
      <c r="P48" s="216"/>
      <c r="Q48" s="101" t="str">
        <f t="shared" si="3"/>
        <v/>
      </c>
      <c r="R48" s="99" t="str">
        <f t="shared" si="30"/>
        <v/>
      </c>
      <c r="S48" s="137" t="str">
        <f t="shared" si="12"/>
        <v/>
      </c>
      <c r="T48" s="3"/>
      <c r="U48" s="206"/>
      <c r="V48" s="20"/>
      <c r="W48" s="216"/>
      <c r="X48" s="101" t="str">
        <f t="shared" si="4"/>
        <v/>
      </c>
      <c r="Y48" s="99" t="str">
        <f t="shared" si="31"/>
        <v/>
      </c>
      <c r="Z48" s="137" t="str">
        <f t="shared" si="13"/>
        <v/>
      </c>
      <c r="AA48" s="3"/>
      <c r="AB48" s="88">
        <v>40</v>
      </c>
      <c r="AC48" s="95" t="str">
        <f t="shared" si="14"/>
        <v>(未登録)</v>
      </c>
      <c r="AE48" s="135"/>
      <c r="AF48" s="17"/>
      <c r="AG48" s="122"/>
      <c r="AH48" s="102" t="str">
        <f t="shared" si="34"/>
        <v/>
      </c>
      <c r="AI48" s="103" t="str">
        <f t="shared" si="35"/>
        <v/>
      </c>
      <c r="AJ48" s="137" t="str">
        <f t="shared" si="16"/>
        <v/>
      </c>
      <c r="AK48" s="137" t="str">
        <f t="shared" si="36"/>
        <v/>
      </c>
      <c r="AL48" s="137" t="str">
        <f t="shared" si="18"/>
        <v/>
      </c>
      <c r="AM48" s="3"/>
      <c r="AN48" s="206"/>
      <c r="AO48" s="20"/>
      <c r="AP48" s="216"/>
      <c r="AQ48" s="101" t="str">
        <f t="shared" si="6"/>
        <v/>
      </c>
      <c r="AR48" s="99" t="str">
        <f t="shared" si="32"/>
        <v/>
      </c>
      <c r="AS48" s="137" t="str">
        <f t="shared" si="19"/>
        <v/>
      </c>
      <c r="AT48" s="3"/>
      <c r="AU48" s="88">
        <v>40</v>
      </c>
      <c r="AV48" s="95" t="str">
        <f t="shared" si="20"/>
        <v>(未登録)</v>
      </c>
      <c r="AY48" s="21" t="s">
        <v>206</v>
      </c>
      <c r="AZ48" s="78"/>
      <c r="BA48" s="140" t="str">
        <f t="shared" si="37"/>
        <v/>
      </c>
      <c r="BB48" s="82"/>
      <c r="BD48" s="21" t="s">
        <v>206</v>
      </c>
      <c r="BE48" s="78"/>
      <c r="BF48" s="140" t="str">
        <f t="shared" si="38"/>
        <v/>
      </c>
      <c r="BG48" s="82"/>
      <c r="BU48" s="154" t="str">
        <f t="shared" si="9"/>
        <v/>
      </c>
      <c r="BV48" s="154" t="str">
        <f>IF(BU48="","",O47)</f>
        <v/>
      </c>
      <c r="BW48" s="154" t="str">
        <f t="shared" si="10"/>
        <v/>
      </c>
      <c r="BX48" s="154" t="str">
        <f>IF(BW48="","",V47)</f>
        <v/>
      </c>
    </row>
    <row r="49" spans="1:67" ht="15" customHeight="1" thickBot="1" x14ac:dyDescent="0.2">
      <c r="A49" s="26"/>
      <c r="B49" s="26"/>
      <c r="C49" s="258" t="s">
        <v>86</v>
      </c>
      <c r="D49" s="259"/>
      <c r="E49" s="259"/>
      <c r="F49" s="259"/>
      <c r="G49" s="259"/>
      <c r="H49" s="259"/>
      <c r="I49" s="259"/>
      <c r="J49" s="133"/>
      <c r="K49" s="27"/>
      <c r="L49" s="25"/>
      <c r="T49" s="3"/>
      <c r="AA49" s="3"/>
      <c r="AE49" s="135"/>
      <c r="AF49" s="17"/>
      <c r="AG49" s="122"/>
      <c r="AH49" s="102" t="str">
        <f t="shared" si="34"/>
        <v/>
      </c>
      <c r="AI49" s="103" t="str">
        <f t="shared" si="35"/>
        <v/>
      </c>
      <c r="AJ49" s="137" t="str">
        <f t="shared" si="16"/>
        <v/>
      </c>
      <c r="AK49" s="137" t="str">
        <f t="shared" si="36"/>
        <v/>
      </c>
      <c r="AL49" s="137" t="str">
        <f t="shared" si="18"/>
        <v/>
      </c>
      <c r="AM49" s="3"/>
      <c r="AO49"/>
      <c r="AT49" s="3"/>
      <c r="AY49" s="79" t="s">
        <v>207</v>
      </c>
      <c r="AZ49" s="188"/>
      <c r="BA49" s="157" t="str">
        <f t="shared" si="37"/>
        <v/>
      </c>
      <c r="BB49" s="83"/>
      <c r="BD49" s="79" t="s">
        <v>207</v>
      </c>
      <c r="BE49" s="188"/>
      <c r="BF49" s="157" t="str">
        <f t="shared" si="38"/>
        <v/>
      </c>
      <c r="BG49" s="83"/>
      <c r="BO49" s="84"/>
    </row>
    <row r="50" spans="1:67" ht="15" customHeight="1" thickBot="1" x14ac:dyDescent="0.2">
      <c r="A50" s="28"/>
      <c r="C50" s="259"/>
      <c r="D50" s="259"/>
      <c r="E50" s="259"/>
      <c r="F50" s="259"/>
      <c r="G50" s="259"/>
      <c r="H50" s="259"/>
      <c r="I50" s="259"/>
      <c r="J50" s="133"/>
      <c r="K50" s="30"/>
      <c r="L50" s="15"/>
      <c r="AE50" s="135"/>
      <c r="AF50" s="18"/>
      <c r="AG50" s="123"/>
      <c r="AH50" s="104" t="str">
        <f t="shared" si="34"/>
        <v/>
      </c>
      <c r="AI50" s="105" t="str">
        <f t="shared" si="35"/>
        <v/>
      </c>
      <c r="AJ50" s="137" t="str">
        <f t="shared" si="16"/>
        <v/>
      </c>
      <c r="AK50" s="137" t="str">
        <f t="shared" si="36"/>
        <v/>
      </c>
      <c r="AL50" s="137" t="str">
        <f t="shared" si="18"/>
        <v/>
      </c>
      <c r="AM50" s="3"/>
      <c r="AO50"/>
    </row>
    <row r="51" spans="1:67" ht="15" customHeight="1" thickBot="1" x14ac:dyDescent="0.2">
      <c r="A51" s="28"/>
      <c r="B51" s="28"/>
      <c r="C51" s="259"/>
      <c r="D51" s="259"/>
      <c r="E51" s="259"/>
      <c r="F51" s="259"/>
      <c r="G51" s="259"/>
      <c r="H51" s="259"/>
      <c r="I51" s="259"/>
      <c r="J51" s="133"/>
      <c r="M51" s="3"/>
      <c r="N51" s="3"/>
      <c r="AE51" s="68"/>
      <c r="AF51" s="66"/>
      <c r="AG51" s="69"/>
      <c r="AH51" s="70"/>
      <c r="AI51" s="71"/>
      <c r="AM51" s="3"/>
      <c r="AO51"/>
    </row>
    <row r="52" spans="1:67" ht="15" customHeight="1" thickTop="1" x14ac:dyDescent="0.15">
      <c r="A52" s="28"/>
      <c r="C52" s="22" t="s">
        <v>199</v>
      </c>
      <c r="D52" s="260" t="s">
        <v>92</v>
      </c>
      <c r="E52" s="261"/>
      <c r="F52" s="261"/>
      <c r="G52" s="261"/>
      <c r="H52" s="261"/>
      <c r="I52" s="262"/>
      <c r="J52" s="136"/>
      <c r="AF52" s="67"/>
      <c r="AG52" s="72"/>
      <c r="AH52" s="73"/>
      <c r="AI52" s="74"/>
      <c r="AO52"/>
    </row>
    <row r="53" spans="1:67" ht="15" customHeight="1" x14ac:dyDescent="0.15">
      <c r="B53" s="4"/>
      <c r="C53" s="4"/>
      <c r="D53" s="263"/>
      <c r="E53" s="264"/>
      <c r="F53" s="264"/>
      <c r="G53" s="264"/>
      <c r="H53" s="264"/>
      <c r="I53" s="265"/>
      <c r="J53" s="136"/>
      <c r="N53" s="187" t="s">
        <v>91</v>
      </c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E53" s="75"/>
      <c r="AF53" s="76"/>
      <c r="AG53" s="29"/>
      <c r="AI53" s="65"/>
      <c r="AJ53" s="186"/>
      <c r="AK53" s="186"/>
      <c r="AL53" s="186"/>
      <c r="AO53"/>
      <c r="AS53" s="186"/>
    </row>
    <row r="54" spans="1:67" ht="21.75" thickBot="1" x14ac:dyDescent="0.2">
      <c r="B54" s="59" t="s">
        <v>57</v>
      </c>
      <c r="C54" s="59"/>
      <c r="D54" s="263"/>
      <c r="E54" s="266"/>
      <c r="F54" s="266"/>
      <c r="G54" s="266"/>
      <c r="H54" s="266"/>
      <c r="I54" s="267"/>
      <c r="J54" s="136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E54" s="75"/>
      <c r="AF54" s="76"/>
      <c r="AG54" s="29"/>
      <c r="AI54" s="65"/>
      <c r="AJ54" s="186"/>
      <c r="AK54" s="186"/>
      <c r="AL54" s="186"/>
      <c r="AO54"/>
      <c r="AS54" s="186"/>
    </row>
    <row r="55" spans="1:67" ht="14.25" customHeight="1" x14ac:dyDescent="0.15">
      <c r="A55" s="256" t="s">
        <v>56</v>
      </c>
      <c r="B55" s="61">
        <v>1</v>
      </c>
      <c r="C55" s="128" t="s">
        <v>114</v>
      </c>
      <c r="D55" s="155" t="str">
        <f>DBCS(C55)</f>
        <v>打出浜ミニバド</v>
      </c>
      <c r="AE55" s="75"/>
      <c r="AF55" s="76"/>
      <c r="AG55" s="29"/>
      <c r="AI55" s="65"/>
      <c r="AO55"/>
    </row>
    <row r="56" spans="1:67" ht="14.25" customHeight="1" x14ac:dyDescent="0.15">
      <c r="A56" s="257"/>
      <c r="B56" s="62">
        <v>2</v>
      </c>
      <c r="C56" s="129" t="s">
        <v>115</v>
      </c>
      <c r="D56" s="156" t="str">
        <f t="shared" ref="D56:D94" si="39">DBCS(C56)</f>
        <v>日曜どうでしょう</v>
      </c>
      <c r="M56" s="376" t="s">
        <v>202</v>
      </c>
      <c r="N56" s="376"/>
      <c r="O56" s="376"/>
      <c r="P56" s="376"/>
      <c r="Q56" s="376"/>
      <c r="R56" s="376"/>
      <c r="S56" s="376"/>
      <c r="T56" s="376"/>
      <c r="U56" s="376"/>
      <c r="V56" s="376"/>
      <c r="W56" s="376"/>
      <c r="X56" s="376"/>
      <c r="Y56" s="376"/>
      <c r="Z56" s="376"/>
      <c r="AA56" s="376"/>
      <c r="AC56" s="134"/>
      <c r="AI56" s="65"/>
      <c r="AJ56" s="65"/>
      <c r="AK56" s="65"/>
      <c r="AL56" s="65"/>
      <c r="AO56"/>
      <c r="AS56" s="65"/>
    </row>
    <row r="57" spans="1:67" ht="14.25" x14ac:dyDescent="0.15">
      <c r="A57" s="257"/>
      <c r="B57" s="62">
        <v>3</v>
      </c>
      <c r="C57" s="129" t="s">
        <v>116</v>
      </c>
      <c r="D57" s="156" t="str">
        <f t="shared" si="39"/>
        <v>武庫ＢＣ</v>
      </c>
      <c r="M57" s="376"/>
      <c r="N57" s="376"/>
      <c r="O57" s="376"/>
      <c r="P57" s="376"/>
      <c r="Q57" s="376"/>
      <c r="R57" s="376"/>
      <c r="S57" s="376"/>
      <c r="T57" s="376"/>
      <c r="U57" s="376"/>
      <c r="V57" s="376"/>
      <c r="W57" s="376"/>
      <c r="X57" s="376"/>
      <c r="Y57" s="376"/>
      <c r="Z57" s="376"/>
      <c r="AA57" s="376"/>
      <c r="AI57" s="65"/>
      <c r="AJ57" s="65"/>
      <c r="AK57" s="65"/>
      <c r="AL57" s="65"/>
      <c r="AO57"/>
      <c r="AS57" s="65"/>
    </row>
    <row r="58" spans="1:67" ht="13.5" customHeight="1" x14ac:dyDescent="0.15">
      <c r="A58" s="257"/>
      <c r="B58" s="62">
        <v>4</v>
      </c>
      <c r="C58" s="129" t="s">
        <v>117</v>
      </c>
      <c r="D58" s="156" t="str">
        <f t="shared" si="39"/>
        <v>Ｂｅａｒｓ</v>
      </c>
      <c r="M58" s="376"/>
      <c r="N58" s="376"/>
      <c r="O58" s="376"/>
      <c r="P58" s="376"/>
      <c r="Q58" s="376"/>
      <c r="R58" s="376"/>
      <c r="S58" s="376"/>
      <c r="T58" s="376"/>
      <c r="U58" s="376"/>
      <c r="V58" s="376"/>
      <c r="W58" s="376"/>
      <c r="X58" s="376"/>
      <c r="Y58" s="376"/>
      <c r="Z58" s="376"/>
      <c r="AA58" s="376"/>
      <c r="AJ58" s="4"/>
      <c r="AK58" s="4"/>
      <c r="AL58" s="4"/>
      <c r="AS58" s="4"/>
    </row>
    <row r="59" spans="1:67" ht="14.25" x14ac:dyDescent="0.15">
      <c r="A59" s="257"/>
      <c r="B59" s="62">
        <v>5</v>
      </c>
      <c r="C59" s="129" t="s">
        <v>118</v>
      </c>
      <c r="D59" s="156" t="str">
        <f t="shared" si="39"/>
        <v>ＴＡＫＡＧＩ＋</v>
      </c>
      <c r="M59" s="376"/>
      <c r="N59" s="376"/>
      <c r="O59" s="376"/>
      <c r="P59" s="376"/>
      <c r="Q59" s="376"/>
      <c r="R59" s="376"/>
      <c r="S59" s="376"/>
      <c r="T59" s="376"/>
      <c r="U59" s="376"/>
      <c r="V59" s="376"/>
      <c r="W59" s="376"/>
      <c r="X59" s="376"/>
      <c r="Y59" s="376"/>
      <c r="Z59" s="376"/>
      <c r="AA59" s="376"/>
      <c r="AJ59" s="4"/>
      <c r="AK59" s="4"/>
      <c r="AL59" s="4"/>
      <c r="AS59" s="4"/>
    </row>
    <row r="60" spans="1:67" ht="14.25" x14ac:dyDescent="0.15">
      <c r="A60" s="257"/>
      <c r="B60" s="62">
        <v>6</v>
      </c>
      <c r="C60" s="129" t="s">
        <v>119</v>
      </c>
      <c r="D60" s="156" t="str">
        <f t="shared" si="39"/>
        <v>ＣＵＪＴ（キッツアップジュニア）</v>
      </c>
      <c r="M60" s="376"/>
      <c r="N60" s="376"/>
      <c r="O60" s="376"/>
      <c r="P60" s="376"/>
      <c r="Q60" s="376"/>
      <c r="R60" s="376"/>
      <c r="S60" s="376"/>
      <c r="T60" s="376"/>
      <c r="U60" s="376"/>
      <c r="V60" s="376"/>
      <c r="W60" s="376"/>
      <c r="X60" s="376"/>
      <c r="Y60" s="376"/>
      <c r="Z60" s="376"/>
      <c r="AA60" s="376"/>
      <c r="AJ60" s="4"/>
      <c r="AK60" s="4"/>
      <c r="AL60" s="4"/>
      <c r="AS60" s="4"/>
    </row>
    <row r="61" spans="1:67" ht="15" customHeight="1" x14ac:dyDescent="0.15">
      <c r="A61" s="257"/>
      <c r="B61" s="62">
        <v>7</v>
      </c>
      <c r="C61" s="129" t="s">
        <v>120</v>
      </c>
      <c r="D61" s="156" t="str">
        <f t="shared" si="39"/>
        <v>ＣＲＹＳＴＡＬゴリラ</v>
      </c>
      <c r="I61"/>
      <c r="J61"/>
      <c r="K61"/>
      <c r="M61" s="376"/>
      <c r="N61" s="376"/>
      <c r="O61" s="376"/>
      <c r="P61" s="376"/>
      <c r="Q61" s="376"/>
      <c r="R61" s="376"/>
      <c r="S61" s="376"/>
      <c r="T61" s="376"/>
      <c r="U61" s="376"/>
      <c r="V61" s="376"/>
      <c r="W61" s="376"/>
      <c r="X61" s="376"/>
      <c r="Y61" s="376"/>
      <c r="Z61" s="376"/>
      <c r="AA61" s="376"/>
      <c r="AE61"/>
      <c r="AF61"/>
      <c r="AG61"/>
      <c r="AH61"/>
      <c r="AJ61" s="4"/>
      <c r="AK61" s="4"/>
      <c r="AL61" s="4"/>
      <c r="AM61"/>
      <c r="AS61" s="4"/>
      <c r="BA61" s="4" t="str">
        <f>IF(AZ61="","",IFERROR(VLOOKUP(AZ61,$A$8:$L$52,12,FALSE),""))</f>
        <v/>
      </c>
      <c r="BB61" s="4" t="str">
        <f>IF(AZ61="","",IFERROR(VLOOKUP(AZ61,$A$8:$L$52,9,FALSE),""))</f>
        <v/>
      </c>
      <c r="BF61" s="4" t="str">
        <f>IF(BE61="","",IFERROR(VLOOKUP(BE61,$A$8:$L$52,12,FALSE),""))</f>
        <v/>
      </c>
      <c r="BG61" s="4" t="str">
        <f>IF(BE61="","",IFERROR(VLOOKUP(BE61,$A$8:$L$52,9,FALSE),""))</f>
        <v/>
      </c>
    </row>
    <row r="62" spans="1:67" ht="15" customHeight="1" x14ac:dyDescent="0.15">
      <c r="A62" s="257"/>
      <c r="B62" s="62">
        <v>8</v>
      </c>
      <c r="C62" s="129" t="s">
        <v>152</v>
      </c>
      <c r="D62" s="156" t="str">
        <f t="shared" si="39"/>
        <v>ＴＡＮＡＫＡ</v>
      </c>
      <c r="I62"/>
      <c r="J62"/>
      <c r="K62"/>
      <c r="M62" s="376"/>
      <c r="N62" s="376"/>
      <c r="O62" s="376"/>
      <c r="P62" s="376"/>
      <c r="Q62" s="376"/>
      <c r="R62" s="376"/>
      <c r="S62" s="376"/>
      <c r="T62" s="376"/>
      <c r="U62" s="376"/>
      <c r="V62" s="376"/>
      <c r="W62" s="376"/>
      <c r="X62" s="376"/>
      <c r="Y62" s="376"/>
      <c r="Z62" s="376"/>
      <c r="AA62" s="376"/>
      <c r="AE62"/>
      <c r="AF62"/>
      <c r="AG62"/>
      <c r="AH62"/>
      <c r="AJ62" s="4"/>
      <c r="AK62" s="4"/>
      <c r="AL62" s="4"/>
      <c r="AM62"/>
      <c r="AS62" s="4"/>
    </row>
    <row r="63" spans="1:67" ht="15" customHeight="1" x14ac:dyDescent="0.15">
      <c r="A63" s="257"/>
      <c r="B63" s="62">
        <v>9</v>
      </c>
      <c r="C63" s="129" t="s">
        <v>121</v>
      </c>
      <c r="D63" s="156" t="str">
        <f t="shared" si="39"/>
        <v>清廉</v>
      </c>
      <c r="I63"/>
      <c r="J63"/>
      <c r="K63"/>
      <c r="M63" s="376"/>
      <c r="N63" s="376"/>
      <c r="O63" s="376"/>
      <c r="P63" s="376"/>
      <c r="Q63" s="376"/>
      <c r="R63" s="376"/>
      <c r="S63" s="376"/>
      <c r="T63" s="376"/>
      <c r="U63" s="376"/>
      <c r="V63" s="376"/>
      <c r="W63" s="376"/>
      <c r="X63" s="376"/>
      <c r="Y63" s="376"/>
      <c r="Z63" s="376"/>
      <c r="AA63" s="376"/>
      <c r="AE63"/>
      <c r="AF63"/>
      <c r="AG63"/>
      <c r="AH63"/>
      <c r="AJ63" s="4"/>
      <c r="AK63" s="4"/>
      <c r="AL63" s="4"/>
      <c r="AM63"/>
      <c r="AS63" s="4"/>
    </row>
    <row r="64" spans="1:67" ht="15" customHeight="1" x14ac:dyDescent="0.15">
      <c r="A64" s="257"/>
      <c r="B64" s="62">
        <v>10</v>
      </c>
      <c r="C64" s="129" t="s">
        <v>122</v>
      </c>
      <c r="D64" s="156" t="str">
        <f t="shared" si="39"/>
        <v>イーグレット大阪</v>
      </c>
      <c r="I64"/>
      <c r="J64"/>
      <c r="K64"/>
      <c r="M64" s="376"/>
      <c r="N64" s="376"/>
      <c r="O64" s="376"/>
      <c r="P64" s="376"/>
      <c r="Q64" s="376"/>
      <c r="R64" s="376"/>
      <c r="S64" s="376"/>
      <c r="T64" s="376"/>
      <c r="U64" s="376"/>
      <c r="V64" s="376"/>
      <c r="W64" s="376"/>
      <c r="X64" s="376"/>
      <c r="Y64" s="376"/>
      <c r="Z64" s="376"/>
      <c r="AA64" s="376"/>
      <c r="AE64"/>
      <c r="AF64"/>
      <c r="AG64"/>
      <c r="AH64"/>
      <c r="AJ64" s="4"/>
      <c r="AK64" s="4"/>
      <c r="AL64" s="4"/>
      <c r="AM64"/>
      <c r="AS64" s="4"/>
    </row>
    <row r="65" spans="1:59" ht="15" customHeight="1" x14ac:dyDescent="0.15">
      <c r="A65" s="257"/>
      <c r="B65" s="62">
        <v>11</v>
      </c>
      <c r="C65" s="129" t="s">
        <v>123</v>
      </c>
      <c r="D65" s="156" t="str">
        <f t="shared" si="39"/>
        <v>ぬるみんとん</v>
      </c>
      <c r="I65"/>
      <c r="J65"/>
      <c r="K65"/>
      <c r="M65" s="376"/>
      <c r="N65" s="376"/>
      <c r="O65" s="376"/>
      <c r="P65" s="376"/>
      <c r="Q65" s="376"/>
      <c r="R65" s="376"/>
      <c r="S65" s="376"/>
      <c r="T65" s="376"/>
      <c r="U65" s="376"/>
      <c r="V65" s="376"/>
      <c r="W65" s="376"/>
      <c r="X65" s="376"/>
      <c r="Y65" s="376"/>
      <c r="Z65" s="376"/>
      <c r="AA65" s="376"/>
      <c r="AE65"/>
      <c r="AF65"/>
      <c r="AG65"/>
      <c r="AH65"/>
      <c r="AJ65" s="4"/>
      <c r="AK65" s="4"/>
      <c r="AL65" s="4"/>
      <c r="AM65"/>
      <c r="AS65" s="4"/>
    </row>
    <row r="66" spans="1:59" ht="15" customHeight="1" x14ac:dyDescent="0.15">
      <c r="A66" s="257"/>
      <c r="B66" s="62">
        <v>12</v>
      </c>
      <c r="C66" s="129" t="s">
        <v>124</v>
      </c>
      <c r="D66" s="156" t="str">
        <f t="shared" si="39"/>
        <v>キューブＪｒ</v>
      </c>
      <c r="I66"/>
      <c r="J66"/>
      <c r="K66"/>
      <c r="M66" s="376"/>
      <c r="N66" s="376"/>
      <c r="O66" s="376"/>
      <c r="P66" s="376"/>
      <c r="Q66" s="376"/>
      <c r="R66" s="376"/>
      <c r="S66" s="376"/>
      <c r="T66" s="376"/>
      <c r="U66" s="376"/>
      <c r="V66" s="376"/>
      <c r="W66" s="376"/>
      <c r="X66" s="376"/>
      <c r="Y66" s="376"/>
      <c r="Z66" s="376"/>
      <c r="AA66" s="376"/>
      <c r="AE66"/>
      <c r="AF66"/>
      <c r="AG66"/>
      <c r="AH66"/>
      <c r="AJ66" s="4"/>
      <c r="AK66" s="4"/>
      <c r="AL66" s="4"/>
      <c r="AM66"/>
      <c r="AS66" s="4"/>
    </row>
    <row r="67" spans="1:59" ht="15" customHeight="1" x14ac:dyDescent="0.15">
      <c r="A67" s="257"/>
      <c r="B67" s="62">
        <v>13</v>
      </c>
      <c r="C67" s="129" t="s">
        <v>125</v>
      </c>
      <c r="D67" s="156" t="str">
        <f t="shared" si="39"/>
        <v>さくらバドミントン</v>
      </c>
      <c r="I67"/>
      <c r="J67"/>
      <c r="K67"/>
      <c r="M67" s="376"/>
      <c r="N67" s="376"/>
      <c r="O67" s="376"/>
      <c r="P67" s="376"/>
      <c r="Q67" s="376"/>
      <c r="R67" s="376"/>
      <c r="S67" s="376"/>
      <c r="T67" s="376"/>
      <c r="U67" s="376"/>
      <c r="V67" s="376"/>
      <c r="W67" s="376"/>
      <c r="X67" s="376"/>
      <c r="Y67" s="376"/>
      <c r="Z67" s="376"/>
      <c r="AA67" s="376"/>
      <c r="AE67"/>
      <c r="AF67"/>
      <c r="AG67"/>
      <c r="AH67"/>
      <c r="AJ67" s="4"/>
      <c r="AK67" s="4"/>
      <c r="AL67" s="4"/>
      <c r="AM67"/>
      <c r="AS67" s="4"/>
    </row>
    <row r="68" spans="1:59" ht="15" customHeight="1" x14ac:dyDescent="0.15">
      <c r="A68" s="257"/>
      <c r="B68" s="62">
        <v>14</v>
      </c>
      <c r="C68" s="129" t="s">
        <v>111</v>
      </c>
      <c r="D68" s="156" t="str">
        <f t="shared" si="39"/>
        <v>イーストシャトル</v>
      </c>
      <c r="I68"/>
      <c r="J68"/>
      <c r="K68"/>
      <c r="M68" s="376"/>
      <c r="N68" s="376"/>
      <c r="O68" s="376"/>
      <c r="P68" s="376"/>
      <c r="Q68" s="376"/>
      <c r="R68" s="376"/>
      <c r="S68" s="376"/>
      <c r="T68" s="376"/>
      <c r="U68" s="376"/>
      <c r="V68" s="376"/>
      <c r="W68" s="376"/>
      <c r="X68" s="376"/>
      <c r="Y68" s="376"/>
      <c r="Z68" s="376"/>
      <c r="AA68" s="376"/>
      <c r="AE68"/>
      <c r="AF68"/>
      <c r="AG68"/>
      <c r="AH68"/>
      <c r="AJ68" s="4"/>
      <c r="AK68" s="4"/>
      <c r="AL68" s="4"/>
      <c r="AM68"/>
      <c r="AS68" s="4"/>
    </row>
    <row r="69" spans="1:59" ht="15" customHeight="1" x14ac:dyDescent="0.15">
      <c r="A69" s="257"/>
      <c r="B69" s="62">
        <v>15</v>
      </c>
      <c r="C69" s="129" t="s">
        <v>126</v>
      </c>
      <c r="D69" s="156" t="str">
        <f t="shared" si="39"/>
        <v>Ｂｕｌｕｔａｎｇｋｉｓ</v>
      </c>
      <c r="I69"/>
      <c r="J69"/>
      <c r="K69"/>
      <c r="M69" s="376"/>
      <c r="N69" s="376"/>
      <c r="O69" s="376"/>
      <c r="P69" s="376"/>
      <c r="Q69" s="376"/>
      <c r="R69" s="376"/>
      <c r="S69" s="376"/>
      <c r="T69" s="376"/>
      <c r="U69" s="376"/>
      <c r="V69" s="376"/>
      <c r="W69" s="376"/>
      <c r="X69" s="376"/>
      <c r="Y69" s="376"/>
      <c r="Z69" s="376"/>
      <c r="AA69" s="376"/>
      <c r="AE69"/>
      <c r="AF69"/>
      <c r="AG69"/>
      <c r="AH69"/>
      <c r="AJ69" s="4"/>
      <c r="AK69" s="4"/>
      <c r="AL69" s="4"/>
      <c r="AM69"/>
      <c r="AS69" s="4"/>
    </row>
    <row r="70" spans="1:59" ht="15" customHeight="1" x14ac:dyDescent="0.15">
      <c r="A70" s="257"/>
      <c r="B70" s="62">
        <v>16</v>
      </c>
      <c r="C70" s="129" t="s">
        <v>127</v>
      </c>
      <c r="D70" s="156" t="str">
        <f t="shared" si="39"/>
        <v>天満倶楽部</v>
      </c>
      <c r="I70"/>
      <c r="J70"/>
      <c r="K70"/>
      <c r="M70" s="376"/>
      <c r="N70" s="376"/>
      <c r="O70" s="376"/>
      <c r="P70" s="376"/>
      <c r="Q70" s="376"/>
      <c r="R70" s="376"/>
      <c r="S70" s="376"/>
      <c r="T70" s="376"/>
      <c r="U70" s="376"/>
      <c r="V70" s="376"/>
      <c r="W70" s="376"/>
      <c r="X70" s="376"/>
      <c r="Y70" s="376"/>
      <c r="Z70" s="376"/>
      <c r="AA70" s="376"/>
      <c r="AE70"/>
      <c r="AF70"/>
      <c r="AG70"/>
      <c r="AH70"/>
      <c r="AJ70" s="4"/>
      <c r="AK70" s="4"/>
      <c r="AL70" s="4"/>
      <c r="AM70"/>
      <c r="AS70" s="4"/>
    </row>
    <row r="71" spans="1:59" ht="15" customHeight="1" x14ac:dyDescent="0.15">
      <c r="A71" s="257"/>
      <c r="B71" s="62">
        <v>17</v>
      </c>
      <c r="C71" s="129" t="s">
        <v>128</v>
      </c>
      <c r="D71" s="156" t="str">
        <f t="shared" si="39"/>
        <v>ＦＲＥＢＡ</v>
      </c>
      <c r="I71"/>
      <c r="J71"/>
      <c r="K71"/>
      <c r="M71" s="376"/>
      <c r="N71" s="376"/>
      <c r="O71" s="376"/>
      <c r="P71" s="376"/>
      <c r="Q71" s="376"/>
      <c r="R71" s="376"/>
      <c r="S71" s="376"/>
      <c r="T71" s="376"/>
      <c r="U71" s="376"/>
      <c r="V71" s="376"/>
      <c r="W71" s="376"/>
      <c r="X71" s="376"/>
      <c r="Y71" s="376"/>
      <c r="Z71" s="376"/>
      <c r="AA71" s="376"/>
      <c r="AE71"/>
      <c r="AF71"/>
      <c r="AG71"/>
      <c r="AH71"/>
      <c r="AJ71" s="4"/>
      <c r="AK71" s="4"/>
      <c r="AL71" s="4"/>
      <c r="AM71"/>
      <c r="AS71" s="4"/>
    </row>
    <row r="72" spans="1:59" ht="15" customHeight="1" x14ac:dyDescent="0.15">
      <c r="A72" s="257"/>
      <c r="B72" s="62">
        <v>18</v>
      </c>
      <c r="C72" s="129" t="s">
        <v>129</v>
      </c>
      <c r="D72" s="156" t="str">
        <f t="shared" si="39"/>
        <v>翼ジュニア</v>
      </c>
      <c r="I72"/>
      <c r="J72"/>
      <c r="K72"/>
      <c r="M72" s="376"/>
      <c r="N72" s="376"/>
      <c r="O72" s="376"/>
      <c r="P72" s="376"/>
      <c r="Q72" s="376"/>
      <c r="R72" s="376"/>
      <c r="S72" s="376"/>
      <c r="T72" s="376"/>
      <c r="U72" s="376"/>
      <c r="V72" s="376"/>
      <c r="W72" s="376"/>
      <c r="X72" s="376"/>
      <c r="Y72" s="376"/>
      <c r="Z72" s="376"/>
      <c r="AA72" s="376"/>
      <c r="AE72"/>
      <c r="AF72"/>
      <c r="AG72"/>
      <c r="AH72"/>
      <c r="AJ72" s="4"/>
      <c r="AK72" s="4"/>
      <c r="AL72" s="4"/>
      <c r="AM72"/>
      <c r="AS72" s="4"/>
    </row>
    <row r="73" spans="1:59" ht="15" customHeight="1" x14ac:dyDescent="0.15">
      <c r="A73" s="257"/>
      <c r="B73" s="62">
        <v>19</v>
      </c>
      <c r="C73" s="129" t="s">
        <v>130</v>
      </c>
      <c r="D73" s="156" t="str">
        <f t="shared" si="39"/>
        <v>段上Ｊｒ</v>
      </c>
      <c r="I73"/>
      <c r="J73"/>
      <c r="K73"/>
      <c r="M73" s="376"/>
      <c r="N73" s="376"/>
      <c r="O73" s="376"/>
      <c r="P73" s="376"/>
      <c r="Q73" s="376"/>
      <c r="R73" s="376"/>
      <c r="S73" s="376"/>
      <c r="T73" s="376"/>
      <c r="U73" s="376"/>
      <c r="V73" s="376"/>
      <c r="W73" s="376"/>
      <c r="X73" s="376"/>
      <c r="Y73" s="376"/>
      <c r="Z73" s="376"/>
      <c r="AA73" s="376"/>
      <c r="AE73"/>
      <c r="AF73"/>
      <c r="AG73"/>
      <c r="AH73"/>
      <c r="AJ73" s="4"/>
      <c r="AK73" s="4"/>
      <c r="AL73" s="4"/>
      <c r="AM73"/>
      <c r="AS73" s="4"/>
    </row>
    <row r="74" spans="1:59" ht="15" customHeight="1" x14ac:dyDescent="0.15">
      <c r="A74" s="257"/>
      <c r="B74" s="62">
        <v>20</v>
      </c>
      <c r="C74" s="129" t="s">
        <v>131</v>
      </c>
      <c r="D74" s="156" t="str">
        <f t="shared" si="39"/>
        <v>ｎｏｔ　ｓｈａｋｅｎ</v>
      </c>
      <c r="I74"/>
      <c r="J74"/>
      <c r="K74"/>
      <c r="M74" s="376"/>
      <c r="N74" s="376"/>
      <c r="O74" s="376"/>
      <c r="P74" s="376"/>
      <c r="Q74" s="376"/>
      <c r="R74" s="376"/>
      <c r="S74" s="376"/>
      <c r="T74" s="376"/>
      <c r="U74" s="376"/>
      <c r="V74" s="376"/>
      <c r="W74" s="376"/>
      <c r="X74" s="376"/>
      <c r="Y74" s="376"/>
      <c r="Z74" s="376"/>
      <c r="AA74" s="376"/>
      <c r="AE74"/>
      <c r="AF74"/>
      <c r="AG74"/>
      <c r="AH74"/>
      <c r="AJ74" s="4"/>
      <c r="AK74" s="4"/>
      <c r="AL74" s="4"/>
      <c r="AM74"/>
      <c r="AS74" s="4"/>
    </row>
    <row r="75" spans="1:59" ht="15" customHeight="1" x14ac:dyDescent="0.15">
      <c r="A75" s="257"/>
      <c r="B75" s="62">
        <v>21</v>
      </c>
      <c r="C75" s="129" t="s">
        <v>132</v>
      </c>
      <c r="D75" s="156" t="str">
        <f t="shared" si="39"/>
        <v>ＮＥＯ　ＣＬＵＢ</v>
      </c>
      <c r="I75"/>
      <c r="J75"/>
      <c r="K75"/>
      <c r="M75" s="376"/>
      <c r="N75" s="376"/>
      <c r="O75" s="376"/>
      <c r="P75" s="376"/>
      <c r="Q75" s="376"/>
      <c r="R75" s="376"/>
      <c r="S75" s="376"/>
      <c r="T75" s="376"/>
      <c r="U75" s="376"/>
      <c r="V75" s="376"/>
      <c r="W75" s="376"/>
      <c r="X75" s="376"/>
      <c r="Y75" s="376"/>
      <c r="Z75" s="376"/>
      <c r="AA75" s="376"/>
      <c r="AE75"/>
      <c r="AF75"/>
      <c r="AG75"/>
      <c r="AH75"/>
      <c r="AJ75" s="4"/>
      <c r="AK75" s="4"/>
      <c r="AL75" s="4"/>
      <c r="AM75"/>
      <c r="AS75" s="4"/>
      <c r="AY75" s="80"/>
      <c r="AZ75" s="76"/>
      <c r="BB75" s="81"/>
      <c r="BD75" s="80"/>
      <c r="BE75" s="64"/>
      <c r="BG75" s="81"/>
    </row>
    <row r="76" spans="1:59" ht="15" customHeight="1" x14ac:dyDescent="0.15">
      <c r="A76" s="257"/>
      <c r="B76" s="62">
        <v>22</v>
      </c>
      <c r="C76" s="129" t="s">
        <v>133</v>
      </c>
      <c r="D76" s="156" t="str">
        <f t="shared" si="39"/>
        <v>伊丹スピリッツ</v>
      </c>
      <c r="I76"/>
      <c r="J76"/>
      <c r="K76"/>
      <c r="M76" s="376"/>
      <c r="N76" s="376"/>
      <c r="O76" s="376"/>
      <c r="P76" s="376"/>
      <c r="Q76" s="376"/>
      <c r="R76" s="376"/>
      <c r="S76" s="376"/>
      <c r="T76" s="376"/>
      <c r="U76" s="376"/>
      <c r="V76" s="376"/>
      <c r="W76" s="376"/>
      <c r="X76" s="376"/>
      <c r="Y76" s="376"/>
      <c r="Z76" s="376"/>
      <c r="AA76" s="376"/>
      <c r="AE76"/>
      <c r="AF76"/>
      <c r="AG76"/>
      <c r="AH76"/>
      <c r="AJ76" s="4"/>
      <c r="AK76" s="4"/>
      <c r="AL76" s="4"/>
      <c r="AM76"/>
      <c r="AS76" s="4"/>
    </row>
    <row r="77" spans="1:59" ht="15" customHeight="1" x14ac:dyDescent="0.15">
      <c r="A77" s="257"/>
      <c r="B77" s="62">
        <v>23</v>
      </c>
      <c r="C77" s="129" t="s">
        <v>134</v>
      </c>
      <c r="D77" s="156" t="str">
        <f t="shared" si="39"/>
        <v>ＷＩＮＳＭＡＳＨ</v>
      </c>
      <c r="I77"/>
      <c r="J77"/>
      <c r="K77"/>
      <c r="M77" s="376"/>
      <c r="N77" s="376"/>
      <c r="O77" s="376"/>
      <c r="P77" s="376"/>
      <c r="Q77" s="376"/>
      <c r="R77" s="376"/>
      <c r="S77" s="376"/>
      <c r="T77" s="376"/>
      <c r="U77" s="376"/>
      <c r="V77" s="376"/>
      <c r="W77" s="376"/>
      <c r="X77" s="376"/>
      <c r="Y77" s="376"/>
      <c r="Z77" s="376"/>
      <c r="AA77" s="376"/>
      <c r="AE77"/>
      <c r="AF77"/>
      <c r="AG77"/>
      <c r="AH77"/>
      <c r="AJ77" s="4"/>
      <c r="AK77" s="4"/>
      <c r="AL77" s="4"/>
      <c r="AM77"/>
      <c r="AS77" s="4"/>
    </row>
    <row r="78" spans="1:59" ht="15" customHeight="1" x14ac:dyDescent="0.15">
      <c r="A78" s="257"/>
      <c r="B78" s="62">
        <v>24</v>
      </c>
      <c r="C78" s="129" t="s">
        <v>135</v>
      </c>
      <c r="D78" s="156" t="str">
        <f t="shared" si="39"/>
        <v>尼崎スポーツ振興</v>
      </c>
      <c r="I78"/>
      <c r="J78"/>
      <c r="K78"/>
      <c r="AE78"/>
      <c r="AF78"/>
      <c r="AG78"/>
      <c r="AH78"/>
      <c r="AM78"/>
    </row>
    <row r="79" spans="1:59" ht="15" customHeight="1" x14ac:dyDescent="0.15">
      <c r="A79" s="257"/>
      <c r="B79" s="62">
        <v>25</v>
      </c>
      <c r="C79" s="129" t="s">
        <v>136</v>
      </c>
      <c r="D79" s="156" t="str">
        <f t="shared" si="39"/>
        <v>Ｓｍａｓｈ　Ｒｕｎ　Ｒｕｎ</v>
      </c>
      <c r="I79"/>
      <c r="J79"/>
      <c r="K79"/>
      <c r="AE79"/>
      <c r="AF79"/>
      <c r="AG79"/>
      <c r="AH79"/>
      <c r="AM79"/>
    </row>
    <row r="80" spans="1:59" ht="15" customHeight="1" x14ac:dyDescent="0.15">
      <c r="A80" s="257"/>
      <c r="B80" s="62">
        <v>26</v>
      </c>
      <c r="C80" s="129" t="s">
        <v>137</v>
      </c>
      <c r="D80" s="156" t="str">
        <f t="shared" si="39"/>
        <v>ＤＡＮＤＡＮＤＡＮ</v>
      </c>
      <c r="I80"/>
      <c r="J80"/>
      <c r="K80"/>
      <c r="AE80"/>
      <c r="AF80"/>
      <c r="AG80"/>
      <c r="AH80"/>
      <c r="AM80"/>
    </row>
    <row r="81" spans="1:39" ht="15" customHeight="1" x14ac:dyDescent="0.15">
      <c r="A81" s="257"/>
      <c r="B81" s="62">
        <v>27</v>
      </c>
      <c r="C81" s="129" t="s">
        <v>138</v>
      </c>
      <c r="D81" s="156" t="str">
        <f t="shared" si="39"/>
        <v>プリューム</v>
      </c>
      <c r="I81"/>
      <c r="J81"/>
      <c r="K81"/>
      <c r="AE81"/>
      <c r="AF81"/>
      <c r="AG81"/>
      <c r="AH81"/>
      <c r="AM81"/>
    </row>
    <row r="82" spans="1:39" ht="15" customHeight="1" x14ac:dyDescent="0.15">
      <c r="A82" s="257"/>
      <c r="B82" s="62">
        <v>28</v>
      </c>
      <c r="C82" s="63" t="s">
        <v>139</v>
      </c>
      <c r="D82" s="156" t="str">
        <f t="shared" si="39"/>
        <v>逆瀬台バドミントン</v>
      </c>
      <c r="I82"/>
      <c r="J82"/>
      <c r="K82"/>
      <c r="AE82"/>
      <c r="AF82"/>
      <c r="AG82"/>
      <c r="AH82"/>
      <c r="AM82"/>
    </row>
    <row r="83" spans="1:39" ht="15" customHeight="1" x14ac:dyDescent="0.15">
      <c r="A83" s="257"/>
      <c r="B83" s="62">
        <v>29</v>
      </c>
      <c r="C83" s="63" t="s">
        <v>140</v>
      </c>
      <c r="D83" s="156" t="str">
        <f t="shared" si="39"/>
        <v>個人</v>
      </c>
      <c r="I83"/>
      <c r="J83"/>
      <c r="K83"/>
      <c r="AE83"/>
      <c r="AF83"/>
      <c r="AG83"/>
      <c r="AH83"/>
      <c r="AM83"/>
    </row>
    <row r="84" spans="1:39" ht="15" customHeight="1" x14ac:dyDescent="0.15">
      <c r="A84" s="257"/>
      <c r="B84" s="62">
        <v>30</v>
      </c>
      <c r="C84" s="63" t="s">
        <v>141</v>
      </c>
      <c r="D84" s="156" t="str">
        <f t="shared" si="39"/>
        <v>ＯＳＡＫＡＣＢＣＪｒ</v>
      </c>
      <c r="I84"/>
      <c r="J84"/>
      <c r="K84"/>
      <c r="AE84"/>
      <c r="AF84"/>
      <c r="AG84"/>
      <c r="AH84"/>
      <c r="AM84"/>
    </row>
    <row r="85" spans="1:39" ht="15" customHeight="1" x14ac:dyDescent="0.15">
      <c r="A85" s="257"/>
      <c r="B85" s="62">
        <v>31</v>
      </c>
      <c r="C85" s="63" t="s">
        <v>153</v>
      </c>
      <c r="D85" s="156" t="str">
        <f t="shared" si="39"/>
        <v>ＮＩＳＨＩＫＡＷＡ</v>
      </c>
      <c r="I85"/>
      <c r="J85"/>
      <c r="K85"/>
      <c r="AE85"/>
      <c r="AF85"/>
      <c r="AG85"/>
      <c r="AH85"/>
      <c r="AM85"/>
    </row>
    <row r="86" spans="1:39" ht="15" customHeight="1" x14ac:dyDescent="0.15">
      <c r="A86" s="257"/>
      <c r="B86" s="62">
        <v>32</v>
      </c>
      <c r="C86" s="63" t="s">
        <v>112</v>
      </c>
      <c r="D86" s="156" t="str">
        <f t="shared" si="39"/>
        <v>プチシャトル</v>
      </c>
      <c r="I86"/>
      <c r="J86"/>
      <c r="K86"/>
      <c r="AE86"/>
      <c r="AF86"/>
      <c r="AG86"/>
      <c r="AH86"/>
      <c r="AM86"/>
    </row>
    <row r="87" spans="1:39" ht="15" customHeight="1" x14ac:dyDescent="0.15">
      <c r="A87" s="257"/>
      <c r="B87" s="62">
        <v>33</v>
      </c>
      <c r="C87" s="63" t="s">
        <v>142</v>
      </c>
      <c r="D87" s="156" t="str">
        <f t="shared" si="39"/>
        <v>箕面クラブ</v>
      </c>
      <c r="I87"/>
      <c r="J87"/>
      <c r="K87"/>
      <c r="AE87"/>
      <c r="AF87"/>
      <c r="AG87"/>
      <c r="AH87"/>
      <c r="AM87"/>
    </row>
    <row r="88" spans="1:39" ht="15" customHeight="1" x14ac:dyDescent="0.15">
      <c r="A88" s="257"/>
      <c r="B88" s="62">
        <v>34</v>
      </c>
      <c r="C88" s="63" t="s">
        <v>143</v>
      </c>
      <c r="D88" s="156" t="str">
        <f t="shared" si="39"/>
        <v>新星柏原</v>
      </c>
      <c r="I88"/>
      <c r="J88"/>
      <c r="K88"/>
      <c r="AE88"/>
      <c r="AF88"/>
      <c r="AG88"/>
      <c r="AH88"/>
      <c r="AM88"/>
    </row>
    <row r="89" spans="1:39" ht="15" customHeight="1" x14ac:dyDescent="0.15">
      <c r="A89" s="257"/>
      <c r="B89" s="62">
        <v>35</v>
      </c>
      <c r="C89" s="63" t="s">
        <v>144</v>
      </c>
      <c r="D89" s="156" t="str">
        <f t="shared" si="39"/>
        <v>ひよどり</v>
      </c>
      <c r="I89"/>
      <c r="J89"/>
      <c r="K89"/>
      <c r="AE89"/>
      <c r="AF89"/>
      <c r="AG89"/>
      <c r="AH89"/>
      <c r="AM89"/>
    </row>
    <row r="90" spans="1:39" ht="15" customHeight="1" x14ac:dyDescent="0.15">
      <c r="A90" s="257"/>
      <c r="B90" s="62">
        <v>36</v>
      </c>
      <c r="C90" s="63" t="s">
        <v>110</v>
      </c>
      <c r="D90" s="156" t="str">
        <f t="shared" si="39"/>
        <v>カマリンＢＣ</v>
      </c>
      <c r="I90"/>
      <c r="J90"/>
      <c r="K90"/>
      <c r="AE90"/>
      <c r="AF90"/>
      <c r="AG90"/>
      <c r="AH90"/>
      <c r="AM90"/>
    </row>
    <row r="91" spans="1:39" ht="15" customHeight="1" x14ac:dyDescent="0.15">
      <c r="A91" s="257"/>
      <c r="B91" s="62">
        <v>37</v>
      </c>
      <c r="C91" s="63" t="s">
        <v>145</v>
      </c>
      <c r="D91" s="156" t="str">
        <f t="shared" si="39"/>
        <v>ＹＵＧＥ　ＨＩＲＡＮＯ　ＣＢＣ</v>
      </c>
      <c r="I91"/>
      <c r="J91"/>
      <c r="K91"/>
      <c r="AE91"/>
      <c r="AF91"/>
      <c r="AG91"/>
      <c r="AH91"/>
      <c r="AM91"/>
    </row>
    <row r="92" spans="1:39" ht="15" customHeight="1" x14ac:dyDescent="0.15">
      <c r="A92" s="257"/>
      <c r="B92" s="62">
        <v>38</v>
      </c>
      <c r="C92" s="63" t="s">
        <v>109</v>
      </c>
      <c r="D92" s="156" t="str">
        <f t="shared" si="39"/>
        <v>シャトルマリーナ</v>
      </c>
      <c r="I92"/>
      <c r="J92"/>
      <c r="K92"/>
      <c r="AE92"/>
      <c r="AF92"/>
      <c r="AG92"/>
      <c r="AH92"/>
      <c r="AM92"/>
    </row>
    <row r="93" spans="1:39" ht="15" customHeight="1" x14ac:dyDescent="0.15">
      <c r="A93" s="257"/>
      <c r="B93" s="62">
        <v>39</v>
      </c>
      <c r="C93" s="63" t="s">
        <v>146</v>
      </c>
      <c r="D93" s="156" t="str">
        <f t="shared" si="39"/>
        <v>ポテトチップス</v>
      </c>
      <c r="I93"/>
      <c r="J93"/>
      <c r="K93"/>
      <c r="AE93"/>
      <c r="AF93"/>
      <c r="AG93"/>
      <c r="AH93"/>
      <c r="AM93"/>
    </row>
    <row r="94" spans="1:39" ht="15" customHeight="1" x14ac:dyDescent="0.15">
      <c r="A94" s="257"/>
      <c r="B94" s="158">
        <v>40</v>
      </c>
      <c r="C94" s="159" t="s">
        <v>147</v>
      </c>
      <c r="D94" s="156" t="str">
        <f t="shared" si="39"/>
        <v>アクティブ</v>
      </c>
      <c r="I94"/>
      <c r="J94"/>
      <c r="K94"/>
      <c r="AE94"/>
      <c r="AF94"/>
      <c r="AG94"/>
      <c r="AH94"/>
      <c r="AM94"/>
    </row>
    <row r="95" spans="1:39" ht="14.25" x14ac:dyDescent="0.15">
      <c r="B95" s="62">
        <v>41</v>
      </c>
      <c r="C95" s="63" t="s">
        <v>148</v>
      </c>
      <c r="D95" s="156" t="str">
        <f t="shared" ref="D95:D104" si="40">DBCS(C95)</f>
        <v>ａｓ（アズ）</v>
      </c>
      <c r="E95"/>
      <c r="F95"/>
      <c r="G95"/>
      <c r="H95"/>
      <c r="I95"/>
      <c r="J95"/>
      <c r="K95"/>
      <c r="L95"/>
      <c r="M95"/>
      <c r="AE95"/>
      <c r="AF95"/>
      <c r="AG95"/>
      <c r="AH95"/>
      <c r="AI95"/>
      <c r="AM95"/>
    </row>
    <row r="96" spans="1:39" ht="14.25" x14ac:dyDescent="0.15">
      <c r="B96" s="62">
        <v>42</v>
      </c>
      <c r="C96" s="63" t="s">
        <v>214</v>
      </c>
      <c r="D96" s="156" t="str">
        <f t="shared" si="40"/>
        <v>宝塚塚東高校　バドミントン部</v>
      </c>
      <c r="E96"/>
      <c r="F96"/>
      <c r="G96"/>
      <c r="H96"/>
      <c r="I96"/>
      <c r="J96"/>
      <c r="K96"/>
      <c r="L96"/>
      <c r="M96"/>
      <c r="AE96"/>
      <c r="AF96"/>
      <c r="AG96"/>
      <c r="AH96"/>
      <c r="AI96"/>
      <c r="AM96"/>
    </row>
    <row r="97" spans="2:4" ht="14.25" x14ac:dyDescent="0.15">
      <c r="B97" s="62">
        <v>43</v>
      </c>
      <c r="C97" s="63" t="s">
        <v>149</v>
      </c>
      <c r="D97" s="156" t="str">
        <f t="shared" si="40"/>
        <v>塩瀬中学校</v>
      </c>
    </row>
    <row r="98" spans="2:4" ht="14.25" x14ac:dyDescent="0.15">
      <c r="B98" s="62">
        <v>44</v>
      </c>
      <c r="C98" s="63" t="s">
        <v>150</v>
      </c>
      <c r="D98" s="156" t="str">
        <f t="shared" si="40"/>
        <v>立花南</v>
      </c>
    </row>
    <row r="99" spans="2:4" ht="14.25" x14ac:dyDescent="0.15">
      <c r="B99" s="62">
        <v>45</v>
      </c>
      <c r="C99" s="63" t="s">
        <v>151</v>
      </c>
      <c r="D99" s="156" t="str">
        <f t="shared" si="40"/>
        <v>六甲学院中・高</v>
      </c>
    </row>
    <row r="100" spans="2:4" ht="14.25" x14ac:dyDescent="0.15">
      <c r="B100" s="62">
        <v>46</v>
      </c>
      <c r="C100" s="63"/>
      <c r="D100" s="156" t="str">
        <f t="shared" si="40"/>
        <v/>
      </c>
    </row>
    <row r="101" spans="2:4" ht="14.25" x14ac:dyDescent="0.15">
      <c r="B101" s="62">
        <v>47</v>
      </c>
      <c r="C101" s="63"/>
      <c r="D101" s="156" t="str">
        <f t="shared" si="40"/>
        <v/>
      </c>
    </row>
    <row r="102" spans="2:4" ht="14.25" x14ac:dyDescent="0.15">
      <c r="B102" s="62">
        <v>48</v>
      </c>
      <c r="C102" s="63"/>
      <c r="D102" s="156" t="str">
        <f t="shared" si="40"/>
        <v/>
      </c>
    </row>
    <row r="103" spans="2:4" ht="14.25" x14ac:dyDescent="0.15">
      <c r="B103" s="62">
        <v>49</v>
      </c>
      <c r="C103" s="63"/>
      <c r="D103" s="156" t="str">
        <f t="shared" si="40"/>
        <v/>
      </c>
    </row>
    <row r="104" spans="2:4" ht="14.25" x14ac:dyDescent="0.15">
      <c r="B104" s="62">
        <v>50</v>
      </c>
      <c r="C104" s="63"/>
      <c r="D104" s="156" t="str">
        <f t="shared" si="40"/>
        <v/>
      </c>
    </row>
    <row r="105" spans="2:4" x14ac:dyDescent="0.15">
      <c r="C105"/>
    </row>
    <row r="106" spans="2:4" x14ac:dyDescent="0.15">
      <c r="C106"/>
    </row>
    <row r="107" spans="2:4" x14ac:dyDescent="0.15">
      <c r="C107"/>
    </row>
    <row r="108" spans="2:4" x14ac:dyDescent="0.15">
      <c r="C108"/>
    </row>
    <row r="109" spans="2:4" x14ac:dyDescent="0.15">
      <c r="C109"/>
    </row>
    <row r="110" spans="2:4" x14ac:dyDescent="0.15">
      <c r="C110"/>
    </row>
    <row r="111" spans="2:4" x14ac:dyDescent="0.15">
      <c r="C111"/>
    </row>
    <row r="112" spans="2:4" x14ac:dyDescent="0.15">
      <c r="C112"/>
    </row>
    <row r="113" spans="3:3" x14ac:dyDescent="0.15">
      <c r="C113"/>
    </row>
    <row r="114" spans="3:3" x14ac:dyDescent="0.15">
      <c r="C114"/>
    </row>
    <row r="115" spans="3:3" x14ac:dyDescent="0.15">
      <c r="C115"/>
    </row>
    <row r="116" spans="3:3" x14ac:dyDescent="0.15">
      <c r="C116"/>
    </row>
    <row r="117" spans="3:3" x14ac:dyDescent="0.15">
      <c r="C117"/>
    </row>
    <row r="118" spans="3:3" x14ac:dyDescent="0.15">
      <c r="C118"/>
    </row>
    <row r="119" spans="3:3" x14ac:dyDescent="0.15">
      <c r="C119"/>
    </row>
    <row r="120" spans="3:3" x14ac:dyDescent="0.15">
      <c r="C120"/>
    </row>
    <row r="121" spans="3:3" x14ac:dyDescent="0.15">
      <c r="C121"/>
    </row>
    <row r="122" spans="3:3" x14ac:dyDescent="0.15">
      <c r="C122"/>
    </row>
    <row r="123" spans="3:3" x14ac:dyDescent="0.15">
      <c r="C123"/>
    </row>
    <row r="124" spans="3:3" x14ac:dyDescent="0.15">
      <c r="C124"/>
    </row>
    <row r="125" spans="3:3" x14ac:dyDescent="0.15">
      <c r="C125"/>
    </row>
    <row r="126" spans="3:3" x14ac:dyDescent="0.15">
      <c r="C126"/>
    </row>
    <row r="127" spans="3:3" x14ac:dyDescent="0.15">
      <c r="C127"/>
    </row>
    <row r="128" spans="3:3" x14ac:dyDescent="0.15">
      <c r="C128"/>
    </row>
    <row r="129" spans="3:3" x14ac:dyDescent="0.15">
      <c r="C129"/>
    </row>
    <row r="130" spans="3:3" x14ac:dyDescent="0.15">
      <c r="C130"/>
    </row>
    <row r="131" spans="3:3" x14ac:dyDescent="0.15">
      <c r="C131"/>
    </row>
    <row r="132" spans="3:3" x14ac:dyDescent="0.15">
      <c r="C132"/>
    </row>
    <row r="133" spans="3:3" x14ac:dyDescent="0.15">
      <c r="C133"/>
    </row>
    <row r="134" spans="3:3" x14ac:dyDescent="0.15">
      <c r="C134"/>
    </row>
    <row r="135" spans="3:3" x14ac:dyDescent="0.15">
      <c r="C135"/>
    </row>
    <row r="136" spans="3:3" x14ac:dyDescent="0.15">
      <c r="C136"/>
    </row>
    <row r="137" spans="3:3" x14ac:dyDescent="0.15">
      <c r="C137"/>
    </row>
    <row r="138" spans="3:3" x14ac:dyDescent="0.15">
      <c r="C138"/>
    </row>
    <row r="139" spans="3:3" x14ac:dyDescent="0.15">
      <c r="C139"/>
    </row>
    <row r="140" spans="3:3" x14ac:dyDescent="0.15">
      <c r="C140"/>
    </row>
    <row r="141" spans="3:3" x14ac:dyDescent="0.15">
      <c r="C141"/>
    </row>
    <row r="142" spans="3:3" x14ac:dyDescent="0.15">
      <c r="C142"/>
    </row>
    <row r="143" spans="3:3" x14ac:dyDescent="0.15">
      <c r="C143"/>
    </row>
    <row r="144" spans="3:3" x14ac:dyDescent="0.15">
      <c r="C144"/>
    </row>
    <row r="145" spans="3:3" x14ac:dyDescent="0.15">
      <c r="C145"/>
    </row>
    <row r="146" spans="3:3" x14ac:dyDescent="0.15">
      <c r="C146"/>
    </row>
    <row r="147" spans="3:3" x14ac:dyDescent="0.15">
      <c r="C147"/>
    </row>
    <row r="148" spans="3:3" x14ac:dyDescent="0.15">
      <c r="C148"/>
    </row>
    <row r="149" spans="3:3" x14ac:dyDescent="0.15">
      <c r="C149"/>
    </row>
    <row r="150" spans="3:3" x14ac:dyDescent="0.15">
      <c r="C150"/>
    </row>
    <row r="151" spans="3:3" x14ac:dyDescent="0.15">
      <c r="C151"/>
    </row>
    <row r="152" spans="3:3" x14ac:dyDescent="0.15">
      <c r="C152"/>
    </row>
    <row r="153" spans="3:3" x14ac:dyDescent="0.15">
      <c r="C153"/>
    </row>
    <row r="154" spans="3:3" x14ac:dyDescent="0.15">
      <c r="C154"/>
    </row>
    <row r="155" spans="3:3" x14ac:dyDescent="0.15">
      <c r="C155"/>
    </row>
    <row r="156" spans="3:3" x14ac:dyDescent="0.15">
      <c r="C156"/>
    </row>
    <row r="157" spans="3:3" x14ac:dyDescent="0.15">
      <c r="C157"/>
    </row>
    <row r="158" spans="3:3" x14ac:dyDescent="0.15">
      <c r="C158"/>
    </row>
    <row r="159" spans="3:3" x14ac:dyDescent="0.15">
      <c r="C159"/>
    </row>
    <row r="160" spans="3:3" x14ac:dyDescent="0.15">
      <c r="C160"/>
    </row>
    <row r="161" spans="3:3" x14ac:dyDescent="0.15">
      <c r="C161"/>
    </row>
    <row r="162" spans="3:3" x14ac:dyDescent="0.15">
      <c r="C162"/>
    </row>
    <row r="163" spans="3:3" x14ac:dyDescent="0.15">
      <c r="C163"/>
    </row>
    <row r="164" spans="3:3" x14ac:dyDescent="0.15">
      <c r="C164"/>
    </row>
    <row r="165" spans="3:3" x14ac:dyDescent="0.15">
      <c r="C165"/>
    </row>
    <row r="166" spans="3:3" x14ac:dyDescent="0.15">
      <c r="C166"/>
    </row>
    <row r="167" spans="3:3" x14ac:dyDescent="0.15">
      <c r="C167"/>
    </row>
    <row r="168" spans="3:3" x14ac:dyDescent="0.15">
      <c r="C168"/>
    </row>
    <row r="169" spans="3:3" x14ac:dyDescent="0.15">
      <c r="C169"/>
    </row>
    <row r="170" spans="3:3" x14ac:dyDescent="0.15">
      <c r="C170"/>
    </row>
    <row r="171" spans="3:3" x14ac:dyDescent="0.15">
      <c r="C171"/>
    </row>
    <row r="172" spans="3:3" x14ac:dyDescent="0.15">
      <c r="C172"/>
    </row>
    <row r="173" spans="3:3" x14ac:dyDescent="0.15">
      <c r="C173"/>
    </row>
    <row r="174" spans="3:3" x14ac:dyDescent="0.15">
      <c r="C174"/>
    </row>
    <row r="175" spans="3:3" x14ac:dyDescent="0.15">
      <c r="C175"/>
    </row>
    <row r="176" spans="3:3" x14ac:dyDescent="0.15">
      <c r="C176"/>
    </row>
    <row r="177" spans="3:3" x14ac:dyDescent="0.15">
      <c r="C177"/>
    </row>
    <row r="178" spans="3:3" x14ac:dyDescent="0.15">
      <c r="C178"/>
    </row>
    <row r="179" spans="3:3" x14ac:dyDescent="0.15">
      <c r="C179"/>
    </row>
    <row r="180" spans="3:3" x14ac:dyDescent="0.15">
      <c r="C180"/>
    </row>
    <row r="181" spans="3:3" x14ac:dyDescent="0.15">
      <c r="C181"/>
    </row>
    <row r="182" spans="3:3" x14ac:dyDescent="0.15">
      <c r="C182"/>
    </row>
    <row r="183" spans="3:3" x14ac:dyDescent="0.15">
      <c r="C183"/>
    </row>
    <row r="184" spans="3:3" x14ac:dyDescent="0.15">
      <c r="C184"/>
    </row>
    <row r="185" spans="3:3" x14ac:dyDescent="0.15">
      <c r="C185"/>
    </row>
    <row r="186" spans="3:3" x14ac:dyDescent="0.15">
      <c r="C186"/>
    </row>
    <row r="187" spans="3:3" x14ac:dyDescent="0.15">
      <c r="C187"/>
    </row>
    <row r="188" spans="3:3" x14ac:dyDescent="0.15">
      <c r="C188"/>
    </row>
    <row r="189" spans="3:3" x14ac:dyDescent="0.15">
      <c r="C189"/>
    </row>
    <row r="190" spans="3:3" x14ac:dyDescent="0.15">
      <c r="C190"/>
    </row>
    <row r="191" spans="3:3" x14ac:dyDescent="0.15">
      <c r="C191"/>
    </row>
    <row r="192" spans="3:3" x14ac:dyDescent="0.15">
      <c r="C192"/>
    </row>
    <row r="193" spans="3:3" x14ac:dyDescent="0.15">
      <c r="C193"/>
    </row>
    <row r="194" spans="3:3" x14ac:dyDescent="0.15">
      <c r="C194"/>
    </row>
    <row r="195" spans="3:3" x14ac:dyDescent="0.15">
      <c r="C195"/>
    </row>
    <row r="196" spans="3:3" x14ac:dyDescent="0.15">
      <c r="C196"/>
    </row>
    <row r="197" spans="3:3" x14ac:dyDescent="0.15">
      <c r="C197"/>
    </row>
    <row r="198" spans="3:3" x14ac:dyDescent="0.15">
      <c r="C198"/>
    </row>
    <row r="199" spans="3:3" x14ac:dyDescent="0.15">
      <c r="C199"/>
    </row>
    <row r="200" spans="3:3" x14ac:dyDescent="0.15">
      <c r="C200"/>
    </row>
    <row r="201" spans="3:3" x14ac:dyDescent="0.15">
      <c r="C201"/>
    </row>
    <row r="202" spans="3:3" x14ac:dyDescent="0.15">
      <c r="C202"/>
    </row>
    <row r="203" spans="3:3" x14ac:dyDescent="0.15">
      <c r="C203"/>
    </row>
    <row r="204" spans="3:3" x14ac:dyDescent="0.15">
      <c r="C204"/>
    </row>
    <row r="205" spans="3:3" x14ac:dyDescent="0.15">
      <c r="C205"/>
    </row>
    <row r="206" spans="3:3" x14ac:dyDescent="0.15">
      <c r="C206"/>
    </row>
    <row r="207" spans="3:3" x14ac:dyDescent="0.15">
      <c r="C207"/>
    </row>
    <row r="208" spans="3:3" x14ac:dyDescent="0.15">
      <c r="C208"/>
    </row>
    <row r="209" spans="3:3" x14ac:dyDescent="0.15">
      <c r="C209"/>
    </row>
    <row r="210" spans="3:3" x14ac:dyDescent="0.15">
      <c r="C210"/>
    </row>
    <row r="211" spans="3:3" x14ac:dyDescent="0.15">
      <c r="C211"/>
    </row>
    <row r="212" spans="3:3" x14ac:dyDescent="0.15">
      <c r="C212"/>
    </row>
    <row r="213" spans="3:3" x14ac:dyDescent="0.15">
      <c r="C213"/>
    </row>
    <row r="214" spans="3:3" x14ac:dyDescent="0.15">
      <c r="C214"/>
    </row>
    <row r="215" spans="3:3" x14ac:dyDescent="0.15">
      <c r="C215"/>
    </row>
    <row r="216" spans="3:3" x14ac:dyDescent="0.15">
      <c r="C216"/>
    </row>
    <row r="217" spans="3:3" x14ac:dyDescent="0.15">
      <c r="C217"/>
    </row>
    <row r="218" spans="3:3" x14ac:dyDescent="0.15">
      <c r="C218"/>
    </row>
    <row r="219" spans="3:3" x14ac:dyDescent="0.15">
      <c r="C219"/>
    </row>
    <row r="220" spans="3:3" x14ac:dyDescent="0.15">
      <c r="C220"/>
    </row>
    <row r="221" spans="3:3" x14ac:dyDescent="0.15">
      <c r="C221"/>
    </row>
    <row r="222" spans="3:3" x14ac:dyDescent="0.15">
      <c r="C222"/>
    </row>
    <row r="223" spans="3:3" x14ac:dyDescent="0.15">
      <c r="C223"/>
    </row>
    <row r="224" spans="3:3" x14ac:dyDescent="0.15">
      <c r="C224"/>
    </row>
    <row r="225" spans="3:3" x14ac:dyDescent="0.15">
      <c r="C225"/>
    </row>
    <row r="226" spans="3:3" x14ac:dyDescent="0.15">
      <c r="C226"/>
    </row>
    <row r="227" spans="3:3" x14ac:dyDescent="0.15">
      <c r="C227"/>
    </row>
    <row r="228" spans="3:3" x14ac:dyDescent="0.15">
      <c r="C228"/>
    </row>
    <row r="229" spans="3:3" x14ac:dyDescent="0.15">
      <c r="C229"/>
    </row>
    <row r="230" spans="3:3" x14ac:dyDescent="0.15">
      <c r="C230"/>
    </row>
    <row r="231" spans="3:3" x14ac:dyDescent="0.15">
      <c r="C231"/>
    </row>
    <row r="232" spans="3:3" x14ac:dyDescent="0.15">
      <c r="C232"/>
    </row>
    <row r="233" spans="3:3" x14ac:dyDescent="0.15">
      <c r="C233"/>
    </row>
    <row r="234" spans="3:3" x14ac:dyDescent="0.15">
      <c r="C234"/>
    </row>
    <row r="235" spans="3:3" x14ac:dyDescent="0.15">
      <c r="C235"/>
    </row>
    <row r="236" spans="3:3" x14ac:dyDescent="0.15">
      <c r="C236"/>
    </row>
    <row r="237" spans="3:3" x14ac:dyDescent="0.15">
      <c r="C237"/>
    </row>
    <row r="238" spans="3:3" x14ac:dyDescent="0.15">
      <c r="C238"/>
    </row>
    <row r="239" spans="3:3" x14ac:dyDescent="0.15">
      <c r="C239"/>
    </row>
    <row r="240" spans="3:3" x14ac:dyDescent="0.15">
      <c r="C240"/>
    </row>
    <row r="241" spans="3:3" x14ac:dyDescent="0.15">
      <c r="C241"/>
    </row>
    <row r="242" spans="3:3" x14ac:dyDescent="0.15">
      <c r="C242"/>
    </row>
    <row r="243" spans="3:3" x14ac:dyDescent="0.15">
      <c r="C243"/>
    </row>
    <row r="244" spans="3:3" x14ac:dyDescent="0.15">
      <c r="C244"/>
    </row>
    <row r="245" spans="3:3" x14ac:dyDescent="0.15">
      <c r="C245"/>
    </row>
    <row r="246" spans="3:3" x14ac:dyDescent="0.15">
      <c r="C246"/>
    </row>
    <row r="247" spans="3:3" x14ac:dyDescent="0.15">
      <c r="C247"/>
    </row>
    <row r="248" spans="3:3" x14ac:dyDescent="0.15">
      <c r="C248"/>
    </row>
    <row r="249" spans="3:3" x14ac:dyDescent="0.15">
      <c r="C249"/>
    </row>
    <row r="250" spans="3:3" x14ac:dyDescent="0.15">
      <c r="C250"/>
    </row>
    <row r="251" spans="3:3" x14ac:dyDescent="0.15">
      <c r="C251"/>
    </row>
    <row r="252" spans="3:3" x14ac:dyDescent="0.15">
      <c r="C252"/>
    </row>
    <row r="253" spans="3:3" x14ac:dyDescent="0.15">
      <c r="C253"/>
    </row>
    <row r="254" spans="3:3" x14ac:dyDescent="0.15">
      <c r="C254"/>
    </row>
    <row r="255" spans="3:3" x14ac:dyDescent="0.15">
      <c r="C255"/>
    </row>
    <row r="256" spans="3:3" x14ac:dyDescent="0.15">
      <c r="C256"/>
    </row>
    <row r="257" spans="3:3" x14ac:dyDescent="0.15">
      <c r="C257"/>
    </row>
    <row r="258" spans="3:3" x14ac:dyDescent="0.15">
      <c r="C258"/>
    </row>
    <row r="259" spans="3:3" x14ac:dyDescent="0.15">
      <c r="C259"/>
    </row>
    <row r="260" spans="3:3" x14ac:dyDescent="0.15">
      <c r="C260"/>
    </row>
    <row r="261" spans="3:3" x14ac:dyDescent="0.15">
      <c r="C261"/>
    </row>
    <row r="262" spans="3:3" x14ac:dyDescent="0.15">
      <c r="C262"/>
    </row>
    <row r="263" spans="3:3" x14ac:dyDescent="0.15">
      <c r="C263"/>
    </row>
    <row r="264" spans="3:3" x14ac:dyDescent="0.15">
      <c r="C264"/>
    </row>
    <row r="265" spans="3:3" x14ac:dyDescent="0.15">
      <c r="C265"/>
    </row>
    <row r="266" spans="3:3" x14ac:dyDescent="0.15">
      <c r="C266"/>
    </row>
    <row r="267" spans="3:3" x14ac:dyDescent="0.15">
      <c r="C267"/>
    </row>
    <row r="268" spans="3:3" x14ac:dyDescent="0.15">
      <c r="C268"/>
    </row>
    <row r="269" spans="3:3" x14ac:dyDescent="0.15">
      <c r="C269"/>
    </row>
    <row r="270" spans="3:3" x14ac:dyDescent="0.15">
      <c r="C270"/>
    </row>
    <row r="271" spans="3:3" x14ac:dyDescent="0.15">
      <c r="C271"/>
    </row>
    <row r="272" spans="3:3" x14ac:dyDescent="0.15">
      <c r="C272"/>
    </row>
    <row r="273" spans="3:3" x14ac:dyDescent="0.15">
      <c r="C273"/>
    </row>
    <row r="274" spans="3:3" x14ac:dyDescent="0.15">
      <c r="C274"/>
    </row>
    <row r="275" spans="3:3" x14ac:dyDescent="0.15">
      <c r="C275"/>
    </row>
    <row r="276" spans="3:3" x14ac:dyDescent="0.15">
      <c r="C276"/>
    </row>
    <row r="277" spans="3:3" x14ac:dyDescent="0.15">
      <c r="C277"/>
    </row>
    <row r="278" spans="3:3" x14ac:dyDescent="0.15">
      <c r="C278"/>
    </row>
    <row r="279" spans="3:3" x14ac:dyDescent="0.15">
      <c r="C279"/>
    </row>
    <row r="280" spans="3:3" x14ac:dyDescent="0.15">
      <c r="C280"/>
    </row>
    <row r="281" spans="3:3" x14ac:dyDescent="0.15">
      <c r="C281"/>
    </row>
    <row r="282" spans="3:3" x14ac:dyDescent="0.15">
      <c r="C282"/>
    </row>
    <row r="283" spans="3:3" x14ac:dyDescent="0.15">
      <c r="C283"/>
    </row>
    <row r="284" spans="3:3" x14ac:dyDescent="0.15">
      <c r="C284"/>
    </row>
    <row r="285" spans="3:3" x14ac:dyDescent="0.15">
      <c r="C285"/>
    </row>
    <row r="286" spans="3:3" x14ac:dyDescent="0.15">
      <c r="C286"/>
    </row>
    <row r="287" spans="3:3" x14ac:dyDescent="0.15">
      <c r="C287"/>
    </row>
    <row r="288" spans="3:3" x14ac:dyDescent="0.15">
      <c r="C288"/>
    </row>
    <row r="289" spans="3:3" x14ac:dyDescent="0.15">
      <c r="C289"/>
    </row>
    <row r="290" spans="3:3" x14ac:dyDescent="0.15">
      <c r="C290"/>
    </row>
    <row r="291" spans="3:3" x14ac:dyDescent="0.15">
      <c r="C291"/>
    </row>
    <row r="292" spans="3:3" x14ac:dyDescent="0.15">
      <c r="C292"/>
    </row>
    <row r="293" spans="3:3" x14ac:dyDescent="0.15">
      <c r="C293"/>
    </row>
    <row r="294" spans="3:3" x14ac:dyDescent="0.15">
      <c r="C294"/>
    </row>
    <row r="295" spans="3:3" x14ac:dyDescent="0.15">
      <c r="C295"/>
    </row>
    <row r="296" spans="3:3" x14ac:dyDescent="0.15">
      <c r="C296"/>
    </row>
    <row r="297" spans="3:3" x14ac:dyDescent="0.15">
      <c r="C297"/>
    </row>
    <row r="298" spans="3:3" x14ac:dyDescent="0.15">
      <c r="C298"/>
    </row>
    <row r="299" spans="3:3" x14ac:dyDescent="0.15">
      <c r="C299"/>
    </row>
    <row r="300" spans="3:3" x14ac:dyDescent="0.15">
      <c r="C300"/>
    </row>
    <row r="301" spans="3:3" x14ac:dyDescent="0.15">
      <c r="C301"/>
    </row>
    <row r="302" spans="3:3" x14ac:dyDescent="0.15">
      <c r="C302"/>
    </row>
    <row r="303" spans="3:3" x14ac:dyDescent="0.15">
      <c r="C303"/>
    </row>
    <row r="304" spans="3:3" x14ac:dyDescent="0.15">
      <c r="C304"/>
    </row>
    <row r="305" spans="3:3" x14ac:dyDescent="0.15">
      <c r="C305"/>
    </row>
    <row r="306" spans="3:3" x14ac:dyDescent="0.15">
      <c r="C306"/>
    </row>
    <row r="307" spans="3:3" x14ac:dyDescent="0.15">
      <c r="C307"/>
    </row>
    <row r="308" spans="3:3" x14ac:dyDescent="0.15">
      <c r="C308"/>
    </row>
    <row r="309" spans="3:3" x14ac:dyDescent="0.15">
      <c r="C309"/>
    </row>
    <row r="310" spans="3:3" x14ac:dyDescent="0.15">
      <c r="C310"/>
    </row>
    <row r="311" spans="3:3" x14ac:dyDescent="0.15">
      <c r="C311"/>
    </row>
    <row r="312" spans="3:3" x14ac:dyDescent="0.15">
      <c r="C312"/>
    </row>
    <row r="313" spans="3:3" x14ac:dyDescent="0.15">
      <c r="C313"/>
    </row>
    <row r="314" spans="3:3" x14ac:dyDescent="0.15">
      <c r="C314"/>
    </row>
    <row r="315" spans="3:3" x14ac:dyDescent="0.15">
      <c r="C315"/>
    </row>
    <row r="316" spans="3:3" x14ac:dyDescent="0.15">
      <c r="C316"/>
    </row>
    <row r="317" spans="3:3" x14ac:dyDescent="0.15">
      <c r="C317"/>
    </row>
    <row r="318" spans="3:3" x14ac:dyDescent="0.15">
      <c r="C318"/>
    </row>
    <row r="319" spans="3:3" x14ac:dyDescent="0.15">
      <c r="C319"/>
    </row>
    <row r="320" spans="3:3" x14ac:dyDescent="0.15">
      <c r="C320"/>
    </row>
    <row r="321" spans="3:3" x14ac:dyDescent="0.15">
      <c r="C321"/>
    </row>
    <row r="322" spans="3:3" x14ac:dyDescent="0.15">
      <c r="C322"/>
    </row>
    <row r="323" spans="3:3" x14ac:dyDescent="0.15">
      <c r="C323"/>
    </row>
    <row r="324" spans="3:3" x14ac:dyDescent="0.15">
      <c r="C324"/>
    </row>
    <row r="325" spans="3:3" x14ac:dyDescent="0.15">
      <c r="C325"/>
    </row>
    <row r="326" spans="3:3" x14ac:dyDescent="0.15">
      <c r="C326"/>
    </row>
    <row r="327" spans="3:3" x14ac:dyDescent="0.15">
      <c r="C327"/>
    </row>
    <row r="328" spans="3:3" x14ac:dyDescent="0.15">
      <c r="C328"/>
    </row>
    <row r="329" spans="3:3" x14ac:dyDescent="0.15">
      <c r="C329"/>
    </row>
    <row r="330" spans="3:3" x14ac:dyDescent="0.15">
      <c r="C330"/>
    </row>
    <row r="331" spans="3:3" x14ac:dyDescent="0.15">
      <c r="C331"/>
    </row>
    <row r="332" spans="3:3" x14ac:dyDescent="0.15">
      <c r="C332"/>
    </row>
    <row r="333" spans="3:3" x14ac:dyDescent="0.15">
      <c r="C333"/>
    </row>
    <row r="334" spans="3:3" x14ac:dyDescent="0.15">
      <c r="C334"/>
    </row>
    <row r="335" spans="3:3" x14ac:dyDescent="0.15">
      <c r="C335"/>
    </row>
    <row r="336" spans="3:3" x14ac:dyDescent="0.15">
      <c r="C336"/>
    </row>
    <row r="337" spans="3:3" x14ac:dyDescent="0.15">
      <c r="C337"/>
    </row>
    <row r="338" spans="3:3" x14ac:dyDescent="0.15">
      <c r="C338"/>
    </row>
    <row r="339" spans="3:3" x14ac:dyDescent="0.15">
      <c r="C339"/>
    </row>
    <row r="340" spans="3:3" x14ac:dyDescent="0.15">
      <c r="C340"/>
    </row>
    <row r="341" spans="3:3" x14ac:dyDescent="0.15">
      <c r="C341"/>
    </row>
    <row r="342" spans="3:3" x14ac:dyDescent="0.15">
      <c r="C342"/>
    </row>
    <row r="343" spans="3:3" x14ac:dyDescent="0.15">
      <c r="C343"/>
    </row>
    <row r="344" spans="3:3" x14ac:dyDescent="0.15">
      <c r="C344"/>
    </row>
    <row r="345" spans="3:3" x14ac:dyDescent="0.15">
      <c r="C345"/>
    </row>
    <row r="346" spans="3:3" x14ac:dyDescent="0.15">
      <c r="C346"/>
    </row>
    <row r="347" spans="3:3" x14ac:dyDescent="0.15">
      <c r="C347"/>
    </row>
    <row r="348" spans="3:3" x14ac:dyDescent="0.15">
      <c r="C348"/>
    </row>
    <row r="349" spans="3:3" x14ac:dyDescent="0.15">
      <c r="C349"/>
    </row>
    <row r="350" spans="3:3" x14ac:dyDescent="0.15">
      <c r="C350"/>
    </row>
    <row r="351" spans="3:3" x14ac:dyDescent="0.15">
      <c r="C351"/>
    </row>
    <row r="352" spans="3:3" x14ac:dyDescent="0.15">
      <c r="C352"/>
    </row>
    <row r="353" spans="3:3" x14ac:dyDescent="0.15">
      <c r="C353"/>
    </row>
    <row r="354" spans="3:3" x14ac:dyDescent="0.15">
      <c r="C354"/>
    </row>
    <row r="355" spans="3:3" x14ac:dyDescent="0.15">
      <c r="C355"/>
    </row>
    <row r="356" spans="3:3" x14ac:dyDescent="0.15">
      <c r="C356"/>
    </row>
    <row r="357" spans="3:3" x14ac:dyDescent="0.15">
      <c r="C357"/>
    </row>
    <row r="358" spans="3:3" x14ac:dyDescent="0.15">
      <c r="C358"/>
    </row>
    <row r="359" spans="3:3" x14ac:dyDescent="0.15">
      <c r="C359"/>
    </row>
    <row r="360" spans="3:3" x14ac:dyDescent="0.15">
      <c r="C360"/>
    </row>
    <row r="361" spans="3:3" x14ac:dyDescent="0.15">
      <c r="C361"/>
    </row>
    <row r="362" spans="3:3" x14ac:dyDescent="0.15">
      <c r="C362"/>
    </row>
    <row r="363" spans="3:3" x14ac:dyDescent="0.15">
      <c r="C363"/>
    </row>
    <row r="364" spans="3:3" x14ac:dyDescent="0.15">
      <c r="C364"/>
    </row>
    <row r="365" spans="3:3" x14ac:dyDescent="0.15">
      <c r="C365"/>
    </row>
    <row r="366" spans="3:3" x14ac:dyDescent="0.15">
      <c r="C366"/>
    </row>
    <row r="367" spans="3:3" x14ac:dyDescent="0.15">
      <c r="C367"/>
    </row>
    <row r="368" spans="3:3" x14ac:dyDescent="0.15">
      <c r="C368"/>
    </row>
    <row r="369" spans="3:3" x14ac:dyDescent="0.15">
      <c r="C369"/>
    </row>
    <row r="370" spans="3:3" x14ac:dyDescent="0.15">
      <c r="C370"/>
    </row>
    <row r="371" spans="3:3" x14ac:dyDescent="0.15">
      <c r="C371"/>
    </row>
    <row r="372" spans="3:3" x14ac:dyDescent="0.15">
      <c r="C372"/>
    </row>
    <row r="373" spans="3:3" x14ac:dyDescent="0.15">
      <c r="C373"/>
    </row>
    <row r="374" spans="3:3" x14ac:dyDescent="0.15">
      <c r="C374"/>
    </row>
    <row r="375" spans="3:3" x14ac:dyDescent="0.15">
      <c r="C375"/>
    </row>
    <row r="376" spans="3:3" x14ac:dyDescent="0.15">
      <c r="C376"/>
    </row>
    <row r="377" spans="3:3" x14ac:dyDescent="0.15">
      <c r="C377"/>
    </row>
    <row r="378" spans="3:3" x14ac:dyDescent="0.15">
      <c r="C378"/>
    </row>
    <row r="379" spans="3:3" x14ac:dyDescent="0.15">
      <c r="C379"/>
    </row>
    <row r="380" spans="3:3" x14ac:dyDescent="0.15">
      <c r="C380"/>
    </row>
    <row r="381" spans="3:3" x14ac:dyDescent="0.15">
      <c r="C381"/>
    </row>
    <row r="382" spans="3:3" x14ac:dyDescent="0.15">
      <c r="C382"/>
    </row>
    <row r="383" spans="3:3" x14ac:dyDescent="0.15">
      <c r="C383"/>
    </row>
    <row r="384" spans="3:3" x14ac:dyDescent="0.15">
      <c r="C384"/>
    </row>
    <row r="385" spans="3:3" x14ac:dyDescent="0.15">
      <c r="C385"/>
    </row>
    <row r="386" spans="3:3" x14ac:dyDescent="0.15">
      <c r="C386"/>
    </row>
    <row r="387" spans="3:3" x14ac:dyDescent="0.15">
      <c r="C387"/>
    </row>
    <row r="388" spans="3:3" x14ac:dyDescent="0.15">
      <c r="C388"/>
    </row>
    <row r="389" spans="3:3" x14ac:dyDescent="0.15">
      <c r="C389"/>
    </row>
    <row r="390" spans="3:3" x14ac:dyDescent="0.15">
      <c r="C390"/>
    </row>
    <row r="391" spans="3:3" x14ac:dyDescent="0.15">
      <c r="C391"/>
    </row>
    <row r="392" spans="3:3" x14ac:dyDescent="0.15">
      <c r="C392"/>
    </row>
    <row r="393" spans="3:3" x14ac:dyDescent="0.15">
      <c r="C393"/>
    </row>
    <row r="394" spans="3:3" x14ac:dyDescent="0.15">
      <c r="C394"/>
    </row>
    <row r="395" spans="3:3" x14ac:dyDescent="0.15">
      <c r="C395"/>
    </row>
    <row r="396" spans="3:3" x14ac:dyDescent="0.15">
      <c r="C396"/>
    </row>
    <row r="397" spans="3:3" x14ac:dyDescent="0.15">
      <c r="C397"/>
    </row>
    <row r="398" spans="3:3" x14ac:dyDescent="0.15">
      <c r="C398"/>
    </row>
    <row r="399" spans="3:3" x14ac:dyDescent="0.15">
      <c r="C399"/>
    </row>
    <row r="400" spans="3:3" x14ac:dyDescent="0.15">
      <c r="C400"/>
    </row>
    <row r="401" spans="3:3" x14ac:dyDescent="0.15">
      <c r="C401"/>
    </row>
    <row r="402" spans="3:3" x14ac:dyDescent="0.15">
      <c r="C402"/>
    </row>
    <row r="403" spans="3:3" x14ac:dyDescent="0.15">
      <c r="C403"/>
    </row>
    <row r="404" spans="3:3" x14ac:dyDescent="0.15">
      <c r="C404"/>
    </row>
    <row r="405" spans="3:3" x14ac:dyDescent="0.15">
      <c r="C405"/>
    </row>
    <row r="406" spans="3:3" x14ac:dyDescent="0.15">
      <c r="C406"/>
    </row>
    <row r="407" spans="3:3" x14ac:dyDescent="0.15">
      <c r="C407"/>
    </row>
    <row r="408" spans="3:3" x14ac:dyDescent="0.15">
      <c r="C408"/>
    </row>
    <row r="409" spans="3:3" x14ac:dyDescent="0.15">
      <c r="C409"/>
    </row>
    <row r="410" spans="3:3" x14ac:dyDescent="0.15">
      <c r="C410"/>
    </row>
    <row r="411" spans="3:3" x14ac:dyDescent="0.15">
      <c r="C411"/>
    </row>
    <row r="412" spans="3:3" x14ac:dyDescent="0.15">
      <c r="C412"/>
    </row>
    <row r="413" spans="3:3" x14ac:dyDescent="0.15">
      <c r="C413"/>
    </row>
    <row r="414" spans="3:3" x14ac:dyDescent="0.15">
      <c r="C414"/>
    </row>
    <row r="415" spans="3:3" x14ac:dyDescent="0.15">
      <c r="C415"/>
    </row>
    <row r="416" spans="3:3" x14ac:dyDescent="0.15">
      <c r="C416"/>
    </row>
    <row r="417" spans="3:3" x14ac:dyDescent="0.15">
      <c r="C417"/>
    </row>
    <row r="418" spans="3:3" x14ac:dyDescent="0.15">
      <c r="C418"/>
    </row>
    <row r="419" spans="3:3" x14ac:dyDescent="0.15">
      <c r="C419"/>
    </row>
    <row r="420" spans="3:3" x14ac:dyDescent="0.15">
      <c r="C420"/>
    </row>
    <row r="421" spans="3:3" x14ac:dyDescent="0.15">
      <c r="C421"/>
    </row>
    <row r="422" spans="3:3" x14ac:dyDescent="0.15">
      <c r="C422"/>
    </row>
    <row r="423" spans="3:3" x14ac:dyDescent="0.15">
      <c r="C423"/>
    </row>
    <row r="424" spans="3:3" x14ac:dyDescent="0.15">
      <c r="C424"/>
    </row>
    <row r="425" spans="3:3" x14ac:dyDescent="0.15">
      <c r="C425"/>
    </row>
    <row r="426" spans="3:3" x14ac:dyDescent="0.15">
      <c r="C426"/>
    </row>
    <row r="427" spans="3:3" x14ac:dyDescent="0.15">
      <c r="C427"/>
    </row>
    <row r="428" spans="3:3" x14ac:dyDescent="0.15">
      <c r="C428"/>
    </row>
    <row r="429" spans="3:3" x14ac:dyDescent="0.15">
      <c r="C429"/>
    </row>
    <row r="430" spans="3:3" x14ac:dyDescent="0.15">
      <c r="C430"/>
    </row>
    <row r="431" spans="3:3" x14ac:dyDescent="0.15">
      <c r="C431"/>
    </row>
    <row r="432" spans="3:3" x14ac:dyDescent="0.15">
      <c r="C432"/>
    </row>
    <row r="433" spans="3:3" x14ac:dyDescent="0.15">
      <c r="C433"/>
    </row>
    <row r="434" spans="3:3" x14ac:dyDescent="0.15">
      <c r="C434"/>
    </row>
    <row r="435" spans="3:3" x14ac:dyDescent="0.15">
      <c r="C435"/>
    </row>
    <row r="436" spans="3:3" x14ac:dyDescent="0.15">
      <c r="C436"/>
    </row>
    <row r="437" spans="3:3" x14ac:dyDescent="0.15">
      <c r="C437"/>
    </row>
    <row r="438" spans="3:3" x14ac:dyDescent="0.15">
      <c r="C438"/>
    </row>
    <row r="439" spans="3:3" x14ac:dyDescent="0.15">
      <c r="C439"/>
    </row>
    <row r="440" spans="3:3" x14ac:dyDescent="0.15">
      <c r="C440"/>
    </row>
    <row r="441" spans="3:3" x14ac:dyDescent="0.15">
      <c r="C441"/>
    </row>
    <row r="442" spans="3:3" x14ac:dyDescent="0.15">
      <c r="C442"/>
    </row>
    <row r="443" spans="3:3" x14ac:dyDescent="0.15">
      <c r="C443"/>
    </row>
    <row r="444" spans="3:3" x14ac:dyDescent="0.15">
      <c r="C444"/>
    </row>
    <row r="445" spans="3:3" x14ac:dyDescent="0.15">
      <c r="C445"/>
    </row>
    <row r="446" spans="3:3" x14ac:dyDescent="0.15">
      <c r="C446"/>
    </row>
    <row r="447" spans="3:3" x14ac:dyDescent="0.15">
      <c r="C447"/>
    </row>
    <row r="448" spans="3:3" x14ac:dyDescent="0.15">
      <c r="C448"/>
    </row>
    <row r="449" spans="3:3" x14ac:dyDescent="0.15">
      <c r="C449"/>
    </row>
    <row r="450" spans="3:3" x14ac:dyDescent="0.15">
      <c r="C450"/>
    </row>
    <row r="451" spans="3:3" x14ac:dyDescent="0.15">
      <c r="C451"/>
    </row>
    <row r="452" spans="3:3" x14ac:dyDescent="0.15">
      <c r="C452"/>
    </row>
    <row r="453" spans="3:3" x14ac:dyDescent="0.15">
      <c r="C453"/>
    </row>
    <row r="454" spans="3:3" x14ac:dyDescent="0.15">
      <c r="C454"/>
    </row>
    <row r="455" spans="3:3" x14ac:dyDescent="0.15">
      <c r="C455"/>
    </row>
    <row r="456" spans="3:3" x14ac:dyDescent="0.15">
      <c r="C456"/>
    </row>
    <row r="457" spans="3:3" x14ac:dyDescent="0.15">
      <c r="C457"/>
    </row>
    <row r="458" spans="3:3" x14ac:dyDescent="0.15">
      <c r="C458"/>
    </row>
    <row r="459" spans="3:3" x14ac:dyDescent="0.15">
      <c r="C459"/>
    </row>
    <row r="460" spans="3:3" x14ac:dyDescent="0.15">
      <c r="C460"/>
    </row>
    <row r="461" spans="3:3" x14ac:dyDescent="0.15">
      <c r="C461"/>
    </row>
    <row r="462" spans="3:3" x14ac:dyDescent="0.15">
      <c r="C462"/>
    </row>
    <row r="463" spans="3:3" x14ac:dyDescent="0.15">
      <c r="C463"/>
    </row>
    <row r="464" spans="3:3" x14ac:dyDescent="0.15">
      <c r="C464"/>
    </row>
    <row r="465" spans="3:3" x14ac:dyDescent="0.15">
      <c r="C465"/>
    </row>
    <row r="466" spans="3:3" x14ac:dyDescent="0.15">
      <c r="C466"/>
    </row>
    <row r="467" spans="3:3" x14ac:dyDescent="0.15">
      <c r="C467"/>
    </row>
    <row r="468" spans="3:3" x14ac:dyDescent="0.15">
      <c r="C468"/>
    </row>
    <row r="469" spans="3:3" x14ac:dyDescent="0.15">
      <c r="C469"/>
    </row>
    <row r="470" spans="3:3" x14ac:dyDescent="0.15">
      <c r="C470"/>
    </row>
    <row r="471" spans="3:3" x14ac:dyDescent="0.15">
      <c r="C471"/>
    </row>
    <row r="472" spans="3:3" x14ac:dyDescent="0.15">
      <c r="C472"/>
    </row>
    <row r="473" spans="3:3" x14ac:dyDescent="0.15">
      <c r="C473"/>
    </row>
    <row r="474" spans="3:3" x14ac:dyDescent="0.15">
      <c r="C474"/>
    </row>
    <row r="475" spans="3:3" x14ac:dyDescent="0.15">
      <c r="C475"/>
    </row>
    <row r="476" spans="3:3" x14ac:dyDescent="0.15">
      <c r="C476"/>
    </row>
    <row r="477" spans="3:3" x14ac:dyDescent="0.15">
      <c r="C477"/>
    </row>
    <row r="478" spans="3:3" x14ac:dyDescent="0.15">
      <c r="C478"/>
    </row>
    <row r="479" spans="3:3" x14ac:dyDescent="0.15">
      <c r="C479"/>
    </row>
    <row r="480" spans="3:3" x14ac:dyDescent="0.15">
      <c r="C480"/>
    </row>
    <row r="481" spans="3:3" x14ac:dyDescent="0.15">
      <c r="C481"/>
    </row>
    <row r="482" spans="3:3" x14ac:dyDescent="0.15">
      <c r="C482"/>
    </row>
    <row r="483" spans="3:3" x14ac:dyDescent="0.15">
      <c r="C483"/>
    </row>
    <row r="484" spans="3:3" x14ac:dyDescent="0.15">
      <c r="C484"/>
    </row>
    <row r="485" spans="3:3" x14ac:dyDescent="0.15">
      <c r="C485"/>
    </row>
    <row r="486" spans="3:3" x14ac:dyDescent="0.15">
      <c r="C486"/>
    </row>
    <row r="487" spans="3:3" x14ac:dyDescent="0.15">
      <c r="C487"/>
    </row>
    <row r="488" spans="3:3" x14ac:dyDescent="0.15">
      <c r="C488"/>
    </row>
    <row r="489" spans="3:3" x14ac:dyDescent="0.15">
      <c r="C489"/>
    </row>
    <row r="490" spans="3:3" x14ac:dyDescent="0.15">
      <c r="C490"/>
    </row>
    <row r="491" spans="3:3" x14ac:dyDescent="0.15">
      <c r="C491"/>
    </row>
    <row r="492" spans="3:3" x14ac:dyDescent="0.15">
      <c r="C492"/>
    </row>
    <row r="493" spans="3:3" x14ac:dyDescent="0.15">
      <c r="C493"/>
    </row>
    <row r="494" spans="3:3" x14ac:dyDescent="0.15">
      <c r="C494"/>
    </row>
    <row r="495" spans="3:3" x14ac:dyDescent="0.15">
      <c r="C495"/>
    </row>
    <row r="496" spans="3:3" x14ac:dyDescent="0.15">
      <c r="C496"/>
    </row>
    <row r="497" spans="3:3" x14ac:dyDescent="0.15">
      <c r="C497"/>
    </row>
    <row r="498" spans="3:3" x14ac:dyDescent="0.15">
      <c r="C498"/>
    </row>
    <row r="499" spans="3:3" x14ac:dyDescent="0.15">
      <c r="C499"/>
    </row>
    <row r="500" spans="3:3" x14ac:dyDescent="0.15">
      <c r="C500"/>
    </row>
    <row r="501" spans="3:3" x14ac:dyDescent="0.15">
      <c r="C501"/>
    </row>
    <row r="502" spans="3:3" x14ac:dyDescent="0.15">
      <c r="C502"/>
    </row>
    <row r="503" spans="3:3" x14ac:dyDescent="0.15">
      <c r="C503"/>
    </row>
    <row r="504" spans="3:3" x14ac:dyDescent="0.15">
      <c r="C504"/>
    </row>
    <row r="505" spans="3:3" x14ac:dyDescent="0.15">
      <c r="C505"/>
    </row>
    <row r="506" spans="3:3" x14ac:dyDescent="0.15">
      <c r="C506"/>
    </row>
    <row r="507" spans="3:3" x14ac:dyDescent="0.15">
      <c r="C507"/>
    </row>
    <row r="508" spans="3:3" x14ac:dyDescent="0.15">
      <c r="C508"/>
    </row>
    <row r="509" spans="3:3" x14ac:dyDescent="0.15">
      <c r="C509"/>
    </row>
    <row r="510" spans="3:3" x14ac:dyDescent="0.15">
      <c r="C510"/>
    </row>
    <row r="511" spans="3:3" x14ac:dyDescent="0.15">
      <c r="C511"/>
    </row>
    <row r="512" spans="3:3" x14ac:dyDescent="0.15">
      <c r="C512"/>
    </row>
    <row r="513" spans="3:3" x14ac:dyDescent="0.15">
      <c r="C513"/>
    </row>
    <row r="514" spans="3:3" x14ac:dyDescent="0.15">
      <c r="C514"/>
    </row>
    <row r="515" spans="3:3" x14ac:dyDescent="0.15">
      <c r="C515"/>
    </row>
    <row r="516" spans="3:3" x14ac:dyDescent="0.15">
      <c r="C516"/>
    </row>
    <row r="517" spans="3:3" x14ac:dyDescent="0.15">
      <c r="C517"/>
    </row>
    <row r="518" spans="3:3" x14ac:dyDescent="0.15">
      <c r="C518"/>
    </row>
    <row r="519" spans="3:3" x14ac:dyDescent="0.15">
      <c r="C519"/>
    </row>
    <row r="520" spans="3:3" x14ac:dyDescent="0.15">
      <c r="C520"/>
    </row>
    <row r="521" spans="3:3" x14ac:dyDescent="0.15">
      <c r="C521"/>
    </row>
    <row r="522" spans="3:3" x14ac:dyDescent="0.15">
      <c r="C522"/>
    </row>
    <row r="523" spans="3:3" x14ac:dyDescent="0.15">
      <c r="C523"/>
    </row>
    <row r="524" spans="3:3" x14ac:dyDescent="0.15">
      <c r="C524"/>
    </row>
    <row r="525" spans="3:3" x14ac:dyDescent="0.15">
      <c r="C525"/>
    </row>
    <row r="526" spans="3:3" x14ac:dyDescent="0.15">
      <c r="C526"/>
    </row>
    <row r="527" spans="3:3" x14ac:dyDescent="0.15">
      <c r="C527"/>
    </row>
    <row r="528" spans="3:3" x14ac:dyDescent="0.15">
      <c r="C528"/>
    </row>
    <row r="529" spans="3:3" x14ac:dyDescent="0.15">
      <c r="C529"/>
    </row>
    <row r="530" spans="3:3" x14ac:dyDescent="0.15">
      <c r="C530"/>
    </row>
    <row r="531" spans="3:3" x14ac:dyDescent="0.15">
      <c r="C531"/>
    </row>
    <row r="532" spans="3:3" x14ac:dyDescent="0.15">
      <c r="C532"/>
    </row>
    <row r="533" spans="3:3" x14ac:dyDescent="0.15">
      <c r="C533"/>
    </row>
    <row r="534" spans="3:3" x14ac:dyDescent="0.15">
      <c r="C534"/>
    </row>
    <row r="535" spans="3:3" x14ac:dyDescent="0.15">
      <c r="C535"/>
    </row>
    <row r="536" spans="3:3" x14ac:dyDescent="0.15">
      <c r="C536"/>
    </row>
    <row r="537" spans="3:3" x14ac:dyDescent="0.15">
      <c r="C537"/>
    </row>
    <row r="538" spans="3:3" x14ac:dyDescent="0.15">
      <c r="C538"/>
    </row>
    <row r="539" spans="3:3" x14ac:dyDescent="0.15">
      <c r="C539"/>
    </row>
    <row r="540" spans="3:3" x14ac:dyDescent="0.15">
      <c r="C540"/>
    </row>
    <row r="541" spans="3:3" x14ac:dyDescent="0.15">
      <c r="C541"/>
    </row>
    <row r="542" spans="3:3" x14ac:dyDescent="0.15">
      <c r="C542"/>
    </row>
    <row r="543" spans="3:3" x14ac:dyDescent="0.15">
      <c r="C543"/>
    </row>
    <row r="544" spans="3:3" x14ac:dyDescent="0.15">
      <c r="C544"/>
    </row>
    <row r="545" spans="3:3" x14ac:dyDescent="0.15">
      <c r="C545"/>
    </row>
    <row r="546" spans="3:3" x14ac:dyDescent="0.15">
      <c r="C546"/>
    </row>
    <row r="547" spans="3:3" x14ac:dyDescent="0.15">
      <c r="C547"/>
    </row>
    <row r="548" spans="3:3" x14ac:dyDescent="0.15">
      <c r="C548"/>
    </row>
    <row r="549" spans="3:3" x14ac:dyDescent="0.15">
      <c r="C549"/>
    </row>
    <row r="550" spans="3:3" x14ac:dyDescent="0.15">
      <c r="C550"/>
    </row>
    <row r="551" spans="3:3" x14ac:dyDescent="0.15">
      <c r="C551"/>
    </row>
    <row r="552" spans="3:3" x14ac:dyDescent="0.15">
      <c r="C552"/>
    </row>
    <row r="553" spans="3:3" x14ac:dyDescent="0.15">
      <c r="C553"/>
    </row>
    <row r="554" spans="3:3" x14ac:dyDescent="0.15">
      <c r="C554"/>
    </row>
    <row r="555" spans="3:3" x14ac:dyDescent="0.15">
      <c r="C555"/>
    </row>
    <row r="556" spans="3:3" x14ac:dyDescent="0.15">
      <c r="C556"/>
    </row>
    <row r="557" spans="3:3" x14ac:dyDescent="0.15">
      <c r="C557"/>
    </row>
    <row r="558" spans="3:3" x14ac:dyDescent="0.15">
      <c r="C558"/>
    </row>
    <row r="559" spans="3:3" x14ac:dyDescent="0.15">
      <c r="C559"/>
    </row>
    <row r="560" spans="3:3" x14ac:dyDescent="0.15">
      <c r="C560"/>
    </row>
    <row r="561" spans="3:3" x14ac:dyDescent="0.15">
      <c r="C561"/>
    </row>
    <row r="562" spans="3:3" x14ac:dyDescent="0.15">
      <c r="C562"/>
    </row>
    <row r="563" spans="3:3" x14ac:dyDescent="0.15">
      <c r="C563"/>
    </row>
    <row r="564" spans="3:3" x14ac:dyDescent="0.15">
      <c r="C564"/>
    </row>
    <row r="565" spans="3:3" x14ac:dyDescent="0.15">
      <c r="C565"/>
    </row>
    <row r="566" spans="3:3" x14ac:dyDescent="0.15">
      <c r="C566"/>
    </row>
    <row r="567" spans="3:3" x14ac:dyDescent="0.15">
      <c r="C567"/>
    </row>
    <row r="568" spans="3:3" x14ac:dyDescent="0.15">
      <c r="C568"/>
    </row>
    <row r="569" spans="3:3" x14ac:dyDescent="0.15">
      <c r="C569"/>
    </row>
    <row r="570" spans="3:3" x14ac:dyDescent="0.15">
      <c r="C570"/>
    </row>
    <row r="571" spans="3:3" x14ac:dyDescent="0.15">
      <c r="C571"/>
    </row>
    <row r="572" spans="3:3" x14ac:dyDescent="0.15">
      <c r="C572"/>
    </row>
    <row r="573" spans="3:3" x14ac:dyDescent="0.15">
      <c r="C573"/>
    </row>
    <row r="574" spans="3:3" x14ac:dyDescent="0.15">
      <c r="C574"/>
    </row>
    <row r="575" spans="3:3" x14ac:dyDescent="0.15">
      <c r="C575"/>
    </row>
    <row r="576" spans="3:3" x14ac:dyDescent="0.15">
      <c r="C576"/>
    </row>
    <row r="577" spans="3:3" x14ac:dyDescent="0.15">
      <c r="C577"/>
    </row>
    <row r="578" spans="3:3" x14ac:dyDescent="0.15">
      <c r="C578"/>
    </row>
    <row r="579" spans="3:3" x14ac:dyDescent="0.15">
      <c r="C579"/>
    </row>
    <row r="580" spans="3:3" x14ac:dyDescent="0.15">
      <c r="C580"/>
    </row>
    <row r="581" spans="3:3" x14ac:dyDescent="0.15">
      <c r="C581"/>
    </row>
    <row r="582" spans="3:3" x14ac:dyDescent="0.15">
      <c r="C582"/>
    </row>
    <row r="583" spans="3:3" x14ac:dyDescent="0.15">
      <c r="C583"/>
    </row>
    <row r="584" spans="3:3" x14ac:dyDescent="0.15">
      <c r="C584"/>
    </row>
    <row r="585" spans="3:3" x14ac:dyDescent="0.15">
      <c r="C585"/>
    </row>
    <row r="586" spans="3:3" x14ac:dyDescent="0.15">
      <c r="C586"/>
    </row>
    <row r="587" spans="3:3" x14ac:dyDescent="0.15">
      <c r="C587"/>
    </row>
    <row r="588" spans="3:3" x14ac:dyDescent="0.15">
      <c r="C588"/>
    </row>
    <row r="589" spans="3:3" x14ac:dyDescent="0.15">
      <c r="C589"/>
    </row>
    <row r="590" spans="3:3" x14ac:dyDescent="0.15">
      <c r="C590"/>
    </row>
    <row r="591" spans="3:3" x14ac:dyDescent="0.15">
      <c r="C591"/>
    </row>
    <row r="592" spans="3:3" x14ac:dyDescent="0.15">
      <c r="C592"/>
    </row>
    <row r="593" spans="3:3" x14ac:dyDescent="0.15">
      <c r="C593"/>
    </row>
    <row r="594" spans="3:3" x14ac:dyDescent="0.15">
      <c r="C594"/>
    </row>
    <row r="595" spans="3:3" x14ac:dyDescent="0.15">
      <c r="C595"/>
    </row>
    <row r="596" spans="3:3" x14ac:dyDescent="0.15">
      <c r="C596"/>
    </row>
    <row r="597" spans="3:3" x14ac:dyDescent="0.15">
      <c r="C597"/>
    </row>
    <row r="598" spans="3:3" x14ac:dyDescent="0.15">
      <c r="C598"/>
    </row>
    <row r="599" spans="3:3" x14ac:dyDescent="0.15">
      <c r="C599"/>
    </row>
    <row r="600" spans="3:3" x14ac:dyDescent="0.15">
      <c r="C600"/>
    </row>
    <row r="601" spans="3:3" x14ac:dyDescent="0.15">
      <c r="C601"/>
    </row>
    <row r="602" spans="3:3" x14ac:dyDescent="0.15">
      <c r="C602"/>
    </row>
    <row r="603" spans="3:3" x14ac:dyDescent="0.15">
      <c r="C603"/>
    </row>
    <row r="604" spans="3:3" x14ac:dyDescent="0.15">
      <c r="C604"/>
    </row>
    <row r="605" spans="3:3" x14ac:dyDescent="0.15">
      <c r="C605"/>
    </row>
    <row r="606" spans="3:3" x14ac:dyDescent="0.15">
      <c r="C606"/>
    </row>
    <row r="607" spans="3:3" x14ac:dyDescent="0.15">
      <c r="C607"/>
    </row>
    <row r="608" spans="3:3" x14ac:dyDescent="0.15">
      <c r="C608"/>
    </row>
    <row r="609" spans="3:3" x14ac:dyDescent="0.15">
      <c r="C609"/>
    </row>
    <row r="610" spans="3:3" x14ac:dyDescent="0.15">
      <c r="C610"/>
    </row>
    <row r="611" spans="3:3" x14ac:dyDescent="0.15">
      <c r="C611"/>
    </row>
    <row r="612" spans="3:3" x14ac:dyDescent="0.15">
      <c r="C612"/>
    </row>
    <row r="613" spans="3:3" x14ac:dyDescent="0.15">
      <c r="C613"/>
    </row>
    <row r="614" spans="3:3" x14ac:dyDescent="0.15">
      <c r="C614"/>
    </row>
    <row r="615" spans="3:3" x14ac:dyDescent="0.15">
      <c r="C615"/>
    </row>
    <row r="616" spans="3:3" x14ac:dyDescent="0.15">
      <c r="C616"/>
    </row>
    <row r="617" spans="3:3" x14ac:dyDescent="0.15">
      <c r="C617"/>
    </row>
    <row r="618" spans="3:3" x14ac:dyDescent="0.15">
      <c r="C618"/>
    </row>
    <row r="619" spans="3:3" x14ac:dyDescent="0.15">
      <c r="C619"/>
    </row>
    <row r="620" spans="3:3" x14ac:dyDescent="0.15">
      <c r="C620"/>
    </row>
    <row r="621" spans="3:3" x14ac:dyDescent="0.15">
      <c r="C621"/>
    </row>
    <row r="622" spans="3:3" x14ac:dyDescent="0.15">
      <c r="C622"/>
    </row>
    <row r="623" spans="3:3" x14ac:dyDescent="0.15">
      <c r="C623"/>
    </row>
    <row r="624" spans="3:3" x14ac:dyDescent="0.15">
      <c r="C624"/>
    </row>
    <row r="625" spans="3:3" x14ac:dyDescent="0.15">
      <c r="C625"/>
    </row>
    <row r="626" spans="3:3" x14ac:dyDescent="0.15">
      <c r="C626"/>
    </row>
    <row r="627" spans="3:3" x14ac:dyDescent="0.15">
      <c r="C627"/>
    </row>
    <row r="628" spans="3:3" x14ac:dyDescent="0.15">
      <c r="C628"/>
    </row>
    <row r="629" spans="3:3" x14ac:dyDescent="0.15">
      <c r="C629"/>
    </row>
    <row r="630" spans="3:3" x14ac:dyDescent="0.15">
      <c r="C630"/>
    </row>
    <row r="631" spans="3:3" x14ac:dyDescent="0.15">
      <c r="C631"/>
    </row>
    <row r="632" spans="3:3" x14ac:dyDescent="0.15">
      <c r="C632"/>
    </row>
    <row r="633" spans="3:3" x14ac:dyDescent="0.15">
      <c r="C633"/>
    </row>
    <row r="634" spans="3:3" x14ac:dyDescent="0.15">
      <c r="C634"/>
    </row>
    <row r="635" spans="3:3" x14ac:dyDescent="0.15">
      <c r="C635"/>
    </row>
    <row r="636" spans="3:3" x14ac:dyDescent="0.15">
      <c r="C636"/>
    </row>
    <row r="637" spans="3:3" x14ac:dyDescent="0.15">
      <c r="C637"/>
    </row>
    <row r="638" spans="3:3" x14ac:dyDescent="0.15">
      <c r="C638"/>
    </row>
    <row r="639" spans="3:3" x14ac:dyDescent="0.15">
      <c r="C639"/>
    </row>
    <row r="640" spans="3:3" x14ac:dyDescent="0.15">
      <c r="C640"/>
    </row>
    <row r="641" spans="3:3" x14ac:dyDescent="0.15">
      <c r="C641"/>
    </row>
    <row r="642" spans="3:3" x14ac:dyDescent="0.15">
      <c r="C642"/>
    </row>
    <row r="643" spans="3:3" x14ac:dyDescent="0.15">
      <c r="C643"/>
    </row>
    <row r="644" spans="3:3" x14ac:dyDescent="0.15">
      <c r="C644"/>
    </row>
    <row r="645" spans="3:3" x14ac:dyDescent="0.15">
      <c r="C645"/>
    </row>
    <row r="646" spans="3:3" x14ac:dyDescent="0.15">
      <c r="C646"/>
    </row>
    <row r="647" spans="3:3" x14ac:dyDescent="0.15">
      <c r="C647"/>
    </row>
    <row r="648" spans="3:3" x14ac:dyDescent="0.15">
      <c r="C648"/>
    </row>
    <row r="649" spans="3:3" x14ac:dyDescent="0.15">
      <c r="C649"/>
    </row>
    <row r="650" spans="3:3" x14ac:dyDescent="0.15">
      <c r="C650"/>
    </row>
    <row r="651" spans="3:3" x14ac:dyDescent="0.15">
      <c r="C651"/>
    </row>
    <row r="652" spans="3:3" x14ac:dyDescent="0.15">
      <c r="C652"/>
    </row>
    <row r="653" spans="3:3" x14ac:dyDescent="0.15">
      <c r="C653"/>
    </row>
    <row r="654" spans="3:3" x14ac:dyDescent="0.15">
      <c r="C654"/>
    </row>
    <row r="655" spans="3:3" x14ac:dyDescent="0.15">
      <c r="C655"/>
    </row>
    <row r="656" spans="3:3" x14ac:dyDescent="0.15">
      <c r="C656"/>
    </row>
    <row r="657" spans="3:3" x14ac:dyDescent="0.15">
      <c r="C657"/>
    </row>
    <row r="658" spans="3:3" x14ac:dyDescent="0.15">
      <c r="C658"/>
    </row>
    <row r="659" spans="3:3" x14ac:dyDescent="0.15">
      <c r="C659"/>
    </row>
    <row r="660" spans="3:3" x14ac:dyDescent="0.15">
      <c r="C660"/>
    </row>
    <row r="661" spans="3:3" x14ac:dyDescent="0.15">
      <c r="C661"/>
    </row>
    <row r="662" spans="3:3" x14ac:dyDescent="0.15">
      <c r="C662"/>
    </row>
    <row r="663" spans="3:3" x14ac:dyDescent="0.15">
      <c r="C663"/>
    </row>
    <row r="664" spans="3:3" x14ac:dyDescent="0.15">
      <c r="C664"/>
    </row>
    <row r="665" spans="3:3" x14ac:dyDescent="0.15">
      <c r="C665"/>
    </row>
    <row r="666" spans="3:3" x14ac:dyDescent="0.15">
      <c r="C666"/>
    </row>
    <row r="667" spans="3:3" x14ac:dyDescent="0.15">
      <c r="C667"/>
    </row>
    <row r="668" spans="3:3" x14ac:dyDescent="0.15">
      <c r="C668"/>
    </row>
    <row r="669" spans="3:3" x14ac:dyDescent="0.15">
      <c r="C669"/>
    </row>
    <row r="670" spans="3:3" x14ac:dyDescent="0.15">
      <c r="C670"/>
    </row>
    <row r="671" spans="3:3" x14ac:dyDescent="0.15">
      <c r="C671"/>
    </row>
    <row r="672" spans="3:3" x14ac:dyDescent="0.15">
      <c r="C672"/>
    </row>
    <row r="673" spans="3:3" x14ac:dyDescent="0.15">
      <c r="C673"/>
    </row>
    <row r="674" spans="3:3" x14ac:dyDescent="0.15">
      <c r="C674"/>
    </row>
    <row r="675" spans="3:3" x14ac:dyDescent="0.15">
      <c r="C675"/>
    </row>
    <row r="676" spans="3:3" x14ac:dyDescent="0.15">
      <c r="C676"/>
    </row>
    <row r="677" spans="3:3" x14ac:dyDescent="0.15">
      <c r="C677"/>
    </row>
    <row r="678" spans="3:3" x14ac:dyDescent="0.15">
      <c r="C678"/>
    </row>
    <row r="679" spans="3:3" x14ac:dyDescent="0.15">
      <c r="C679"/>
    </row>
    <row r="680" spans="3:3" x14ac:dyDescent="0.15">
      <c r="C680"/>
    </row>
    <row r="681" spans="3:3" x14ac:dyDescent="0.15">
      <c r="C681"/>
    </row>
    <row r="682" spans="3:3" x14ac:dyDescent="0.15">
      <c r="C682"/>
    </row>
    <row r="683" spans="3:3" x14ac:dyDescent="0.15">
      <c r="C683"/>
    </row>
    <row r="684" spans="3:3" x14ac:dyDescent="0.15">
      <c r="C684"/>
    </row>
    <row r="685" spans="3:3" x14ac:dyDescent="0.15">
      <c r="C685"/>
    </row>
    <row r="686" spans="3:3" x14ac:dyDescent="0.15">
      <c r="C686"/>
    </row>
    <row r="687" spans="3:3" x14ac:dyDescent="0.15">
      <c r="C687"/>
    </row>
    <row r="688" spans="3:3" x14ac:dyDescent="0.15">
      <c r="C688"/>
    </row>
    <row r="689" spans="3:3" x14ac:dyDescent="0.15">
      <c r="C689"/>
    </row>
    <row r="690" spans="3:3" x14ac:dyDescent="0.15">
      <c r="C690"/>
    </row>
    <row r="691" spans="3:3" x14ac:dyDescent="0.15">
      <c r="C691"/>
    </row>
    <row r="692" spans="3:3" x14ac:dyDescent="0.15">
      <c r="C692"/>
    </row>
    <row r="693" spans="3:3" x14ac:dyDescent="0.15">
      <c r="C693"/>
    </row>
    <row r="694" spans="3:3" x14ac:dyDescent="0.15">
      <c r="C694"/>
    </row>
    <row r="695" spans="3:3" x14ac:dyDescent="0.15">
      <c r="C695"/>
    </row>
    <row r="696" spans="3:3" x14ac:dyDescent="0.15">
      <c r="C696"/>
    </row>
    <row r="697" spans="3:3" x14ac:dyDescent="0.15">
      <c r="C697"/>
    </row>
    <row r="698" spans="3:3" x14ac:dyDescent="0.15">
      <c r="C698"/>
    </row>
    <row r="699" spans="3:3" x14ac:dyDescent="0.15">
      <c r="C699"/>
    </row>
    <row r="700" spans="3:3" x14ac:dyDescent="0.15">
      <c r="C700"/>
    </row>
    <row r="701" spans="3:3" x14ac:dyDescent="0.15">
      <c r="C701"/>
    </row>
    <row r="702" spans="3:3" x14ac:dyDescent="0.15">
      <c r="C702"/>
    </row>
    <row r="703" spans="3:3" x14ac:dyDescent="0.15">
      <c r="C703"/>
    </row>
    <row r="704" spans="3:3" x14ac:dyDescent="0.15">
      <c r="C704"/>
    </row>
    <row r="705" spans="3:3" x14ac:dyDescent="0.15">
      <c r="C705"/>
    </row>
    <row r="706" spans="3:3" x14ac:dyDescent="0.15">
      <c r="C706"/>
    </row>
    <row r="707" spans="3:3" x14ac:dyDescent="0.15">
      <c r="C707"/>
    </row>
    <row r="708" spans="3:3" x14ac:dyDescent="0.15">
      <c r="C708"/>
    </row>
    <row r="709" spans="3:3" x14ac:dyDescent="0.15">
      <c r="C709"/>
    </row>
    <row r="710" spans="3:3" x14ac:dyDescent="0.15">
      <c r="C710"/>
    </row>
    <row r="711" spans="3:3" x14ac:dyDescent="0.15">
      <c r="C711"/>
    </row>
    <row r="712" spans="3:3" x14ac:dyDescent="0.15">
      <c r="C712"/>
    </row>
    <row r="713" spans="3:3" x14ac:dyDescent="0.15">
      <c r="C713"/>
    </row>
    <row r="714" spans="3:3" x14ac:dyDescent="0.15">
      <c r="C714"/>
    </row>
    <row r="715" spans="3:3" x14ac:dyDescent="0.15">
      <c r="C715"/>
    </row>
    <row r="716" spans="3:3" x14ac:dyDescent="0.15">
      <c r="C716"/>
    </row>
    <row r="717" spans="3:3" x14ac:dyDescent="0.15">
      <c r="C717"/>
    </row>
    <row r="718" spans="3:3" x14ac:dyDescent="0.15">
      <c r="C718"/>
    </row>
    <row r="719" spans="3:3" x14ac:dyDescent="0.15">
      <c r="C719"/>
    </row>
    <row r="720" spans="3:3" x14ac:dyDescent="0.15">
      <c r="C720"/>
    </row>
    <row r="721" spans="3:3" x14ac:dyDescent="0.15">
      <c r="C721"/>
    </row>
    <row r="722" spans="3:3" x14ac:dyDescent="0.15">
      <c r="C722"/>
    </row>
    <row r="723" spans="3:3" x14ac:dyDescent="0.15">
      <c r="C723"/>
    </row>
    <row r="724" spans="3:3" x14ac:dyDescent="0.15">
      <c r="C724"/>
    </row>
    <row r="725" spans="3:3" x14ac:dyDescent="0.15">
      <c r="C725"/>
    </row>
    <row r="726" spans="3:3" x14ac:dyDescent="0.15">
      <c r="C726"/>
    </row>
    <row r="727" spans="3:3" x14ac:dyDescent="0.15">
      <c r="C727"/>
    </row>
    <row r="728" spans="3:3" x14ac:dyDescent="0.15">
      <c r="C728"/>
    </row>
    <row r="729" spans="3:3" x14ac:dyDescent="0.15">
      <c r="C729"/>
    </row>
    <row r="730" spans="3:3" x14ac:dyDescent="0.15">
      <c r="C730"/>
    </row>
    <row r="731" spans="3:3" x14ac:dyDescent="0.15">
      <c r="C731"/>
    </row>
    <row r="732" spans="3:3" x14ac:dyDescent="0.15">
      <c r="C732"/>
    </row>
    <row r="733" spans="3:3" x14ac:dyDescent="0.15">
      <c r="C733"/>
    </row>
    <row r="734" spans="3:3" x14ac:dyDescent="0.15">
      <c r="C734"/>
    </row>
    <row r="735" spans="3:3" x14ac:dyDescent="0.15">
      <c r="C735"/>
    </row>
    <row r="736" spans="3:3" x14ac:dyDescent="0.15">
      <c r="C736"/>
    </row>
    <row r="737" spans="3:3" x14ac:dyDescent="0.15">
      <c r="C737"/>
    </row>
    <row r="738" spans="3:3" x14ac:dyDescent="0.15">
      <c r="C738"/>
    </row>
    <row r="739" spans="3:3" x14ac:dyDescent="0.15">
      <c r="C739"/>
    </row>
    <row r="740" spans="3:3" x14ac:dyDescent="0.15">
      <c r="C740"/>
    </row>
    <row r="741" spans="3:3" x14ac:dyDescent="0.15">
      <c r="C741"/>
    </row>
    <row r="742" spans="3:3" x14ac:dyDescent="0.15">
      <c r="C742"/>
    </row>
    <row r="743" spans="3:3" x14ac:dyDescent="0.15">
      <c r="C743"/>
    </row>
    <row r="744" spans="3:3" x14ac:dyDescent="0.15">
      <c r="C744"/>
    </row>
    <row r="745" spans="3:3" x14ac:dyDescent="0.15">
      <c r="C745"/>
    </row>
    <row r="746" spans="3:3" x14ac:dyDescent="0.15">
      <c r="C746"/>
    </row>
    <row r="747" spans="3:3" x14ac:dyDescent="0.15">
      <c r="C747"/>
    </row>
    <row r="748" spans="3:3" x14ac:dyDescent="0.15">
      <c r="C748"/>
    </row>
    <row r="749" spans="3:3" x14ac:dyDescent="0.15">
      <c r="C749"/>
    </row>
    <row r="750" spans="3:3" x14ac:dyDescent="0.15">
      <c r="C750"/>
    </row>
    <row r="751" spans="3:3" x14ac:dyDescent="0.15">
      <c r="C751"/>
    </row>
    <row r="752" spans="3:3" x14ac:dyDescent="0.15">
      <c r="C752"/>
    </row>
    <row r="753" spans="3:3" x14ac:dyDescent="0.15">
      <c r="C753"/>
    </row>
    <row r="754" spans="3:3" x14ac:dyDescent="0.15">
      <c r="C754"/>
    </row>
    <row r="755" spans="3:3" x14ac:dyDescent="0.15">
      <c r="C755"/>
    </row>
    <row r="756" spans="3:3" x14ac:dyDescent="0.15">
      <c r="C756"/>
    </row>
    <row r="757" spans="3:3" x14ac:dyDescent="0.15">
      <c r="C757"/>
    </row>
    <row r="758" spans="3:3" x14ac:dyDescent="0.15">
      <c r="C758"/>
    </row>
    <row r="759" spans="3:3" x14ac:dyDescent="0.15">
      <c r="C759"/>
    </row>
    <row r="760" spans="3:3" x14ac:dyDescent="0.15">
      <c r="C760"/>
    </row>
    <row r="761" spans="3:3" x14ac:dyDescent="0.15">
      <c r="C761"/>
    </row>
    <row r="762" spans="3:3" x14ac:dyDescent="0.15">
      <c r="C762"/>
    </row>
    <row r="763" spans="3:3" x14ac:dyDescent="0.15">
      <c r="C763"/>
    </row>
    <row r="764" spans="3:3" x14ac:dyDescent="0.15">
      <c r="C764"/>
    </row>
    <row r="765" spans="3:3" x14ac:dyDescent="0.15">
      <c r="C765"/>
    </row>
    <row r="766" spans="3:3" x14ac:dyDescent="0.15">
      <c r="C766"/>
    </row>
    <row r="767" spans="3:3" x14ac:dyDescent="0.15">
      <c r="C767"/>
    </row>
    <row r="768" spans="3:3" x14ac:dyDescent="0.15">
      <c r="C768"/>
    </row>
    <row r="769" spans="3:3" x14ac:dyDescent="0.15">
      <c r="C769"/>
    </row>
    <row r="770" spans="3:3" x14ac:dyDescent="0.15">
      <c r="C770"/>
    </row>
    <row r="771" spans="3:3" x14ac:dyDescent="0.15">
      <c r="C771"/>
    </row>
    <row r="772" spans="3:3" x14ac:dyDescent="0.15">
      <c r="C772"/>
    </row>
    <row r="773" spans="3:3" x14ac:dyDescent="0.15">
      <c r="C773"/>
    </row>
    <row r="774" spans="3:3" x14ac:dyDescent="0.15">
      <c r="C774"/>
    </row>
    <row r="775" spans="3:3" x14ac:dyDescent="0.15">
      <c r="C775"/>
    </row>
    <row r="776" spans="3:3" x14ac:dyDescent="0.15">
      <c r="C776"/>
    </row>
    <row r="777" spans="3:3" x14ac:dyDescent="0.15">
      <c r="C777"/>
    </row>
    <row r="778" spans="3:3" x14ac:dyDescent="0.15">
      <c r="C778"/>
    </row>
    <row r="779" spans="3:3" x14ac:dyDescent="0.15">
      <c r="C779"/>
    </row>
    <row r="780" spans="3:3" x14ac:dyDescent="0.15">
      <c r="C780"/>
    </row>
    <row r="781" spans="3:3" x14ac:dyDescent="0.15">
      <c r="C781"/>
    </row>
    <row r="782" spans="3:3" x14ac:dyDescent="0.15">
      <c r="C782"/>
    </row>
    <row r="783" spans="3:3" x14ac:dyDescent="0.15">
      <c r="C783"/>
    </row>
    <row r="784" spans="3:3" x14ac:dyDescent="0.15">
      <c r="C784"/>
    </row>
    <row r="785" spans="3:3" x14ac:dyDescent="0.15">
      <c r="C785"/>
    </row>
    <row r="786" spans="3:3" x14ac:dyDescent="0.15">
      <c r="C786"/>
    </row>
    <row r="787" spans="3:3" x14ac:dyDescent="0.15">
      <c r="C787"/>
    </row>
    <row r="788" spans="3:3" x14ac:dyDescent="0.15">
      <c r="C788"/>
    </row>
    <row r="789" spans="3:3" x14ac:dyDescent="0.15">
      <c r="C789"/>
    </row>
    <row r="790" spans="3:3" x14ac:dyDescent="0.15">
      <c r="C790"/>
    </row>
    <row r="791" spans="3:3" x14ac:dyDescent="0.15">
      <c r="C791"/>
    </row>
    <row r="792" spans="3:3" x14ac:dyDescent="0.15">
      <c r="C792"/>
    </row>
    <row r="793" spans="3:3" x14ac:dyDescent="0.15">
      <c r="C793"/>
    </row>
    <row r="794" spans="3:3" x14ac:dyDescent="0.15">
      <c r="C794"/>
    </row>
    <row r="795" spans="3:3" x14ac:dyDescent="0.15">
      <c r="C795"/>
    </row>
    <row r="796" spans="3:3" x14ac:dyDescent="0.15">
      <c r="C796"/>
    </row>
    <row r="797" spans="3:3" x14ac:dyDescent="0.15">
      <c r="C797"/>
    </row>
    <row r="798" spans="3:3" x14ac:dyDescent="0.15">
      <c r="C798"/>
    </row>
    <row r="799" spans="3:3" x14ac:dyDescent="0.15">
      <c r="C799"/>
    </row>
    <row r="800" spans="3:3" x14ac:dyDescent="0.15">
      <c r="C800"/>
    </row>
    <row r="801" spans="3:3" x14ac:dyDescent="0.15">
      <c r="C801"/>
    </row>
    <row r="802" spans="3:3" x14ac:dyDescent="0.15">
      <c r="C802"/>
    </row>
    <row r="803" spans="3:3" x14ac:dyDescent="0.15">
      <c r="C803"/>
    </row>
    <row r="804" spans="3:3" x14ac:dyDescent="0.15">
      <c r="C804"/>
    </row>
    <row r="805" spans="3:3" x14ac:dyDescent="0.15">
      <c r="C805"/>
    </row>
    <row r="806" spans="3:3" x14ac:dyDescent="0.15">
      <c r="C806"/>
    </row>
    <row r="807" spans="3:3" x14ac:dyDescent="0.15">
      <c r="C807"/>
    </row>
    <row r="808" spans="3:3" x14ac:dyDescent="0.15">
      <c r="C808"/>
    </row>
    <row r="809" spans="3:3" x14ac:dyDescent="0.15">
      <c r="C809"/>
    </row>
    <row r="810" spans="3:3" x14ac:dyDescent="0.15">
      <c r="C810"/>
    </row>
    <row r="811" spans="3:3" x14ac:dyDescent="0.15">
      <c r="C811"/>
    </row>
    <row r="812" spans="3:3" x14ac:dyDescent="0.15">
      <c r="C812"/>
    </row>
    <row r="813" spans="3:3" x14ac:dyDescent="0.15">
      <c r="C813"/>
    </row>
    <row r="814" spans="3:3" x14ac:dyDescent="0.15">
      <c r="C814"/>
    </row>
    <row r="815" spans="3:3" x14ac:dyDescent="0.15">
      <c r="C815"/>
    </row>
    <row r="816" spans="3:3" x14ac:dyDescent="0.15">
      <c r="C816"/>
    </row>
    <row r="817" spans="3:3" x14ac:dyDescent="0.15">
      <c r="C817"/>
    </row>
    <row r="818" spans="3:3" x14ac:dyDescent="0.15">
      <c r="C818"/>
    </row>
    <row r="819" spans="3:3" x14ac:dyDescent="0.15">
      <c r="C819"/>
    </row>
    <row r="820" spans="3:3" x14ac:dyDescent="0.15">
      <c r="C820"/>
    </row>
    <row r="821" spans="3:3" x14ac:dyDescent="0.15">
      <c r="C821"/>
    </row>
    <row r="822" spans="3:3" x14ac:dyDescent="0.15">
      <c r="C822"/>
    </row>
    <row r="823" spans="3:3" x14ac:dyDescent="0.15">
      <c r="C823"/>
    </row>
    <row r="824" spans="3:3" x14ac:dyDescent="0.15">
      <c r="C824"/>
    </row>
    <row r="825" spans="3:3" x14ac:dyDescent="0.15">
      <c r="C825"/>
    </row>
    <row r="826" spans="3:3" x14ac:dyDescent="0.15">
      <c r="C826"/>
    </row>
    <row r="827" spans="3:3" x14ac:dyDescent="0.15">
      <c r="C827"/>
    </row>
    <row r="828" spans="3:3" x14ac:dyDescent="0.15">
      <c r="C828"/>
    </row>
    <row r="829" spans="3:3" x14ac:dyDescent="0.15">
      <c r="C829"/>
    </row>
    <row r="830" spans="3:3" x14ac:dyDescent="0.15">
      <c r="C830"/>
    </row>
    <row r="831" spans="3:3" x14ac:dyDescent="0.15">
      <c r="C831"/>
    </row>
    <row r="832" spans="3:3" x14ac:dyDescent="0.15">
      <c r="C832"/>
    </row>
    <row r="833" spans="3:3" x14ac:dyDescent="0.15">
      <c r="C833"/>
    </row>
    <row r="834" spans="3:3" x14ac:dyDescent="0.15">
      <c r="C834"/>
    </row>
    <row r="835" spans="3:3" x14ac:dyDescent="0.15">
      <c r="C835"/>
    </row>
    <row r="836" spans="3:3" x14ac:dyDescent="0.15">
      <c r="C836"/>
    </row>
    <row r="837" spans="3:3" x14ac:dyDescent="0.15">
      <c r="C837"/>
    </row>
    <row r="838" spans="3:3" x14ac:dyDescent="0.15">
      <c r="C838"/>
    </row>
    <row r="839" spans="3:3" x14ac:dyDescent="0.15">
      <c r="C839"/>
    </row>
    <row r="840" spans="3:3" x14ac:dyDescent="0.15">
      <c r="C840"/>
    </row>
    <row r="841" spans="3:3" x14ac:dyDescent="0.15">
      <c r="C841"/>
    </row>
    <row r="842" spans="3:3" x14ac:dyDescent="0.15">
      <c r="C842"/>
    </row>
    <row r="843" spans="3:3" x14ac:dyDescent="0.15">
      <c r="C843"/>
    </row>
    <row r="844" spans="3:3" x14ac:dyDescent="0.15">
      <c r="C844"/>
    </row>
    <row r="845" spans="3:3" x14ac:dyDescent="0.15">
      <c r="C845"/>
    </row>
    <row r="846" spans="3:3" x14ac:dyDescent="0.15">
      <c r="C846"/>
    </row>
    <row r="847" spans="3:3" x14ac:dyDescent="0.15">
      <c r="C847"/>
    </row>
    <row r="848" spans="3:3" x14ac:dyDescent="0.15">
      <c r="C848"/>
    </row>
    <row r="849" spans="3:3" x14ac:dyDescent="0.15">
      <c r="C849"/>
    </row>
    <row r="850" spans="3:3" x14ac:dyDescent="0.15">
      <c r="C850"/>
    </row>
    <row r="851" spans="3:3" x14ac:dyDescent="0.15">
      <c r="C851"/>
    </row>
    <row r="852" spans="3:3" x14ac:dyDescent="0.15">
      <c r="C852"/>
    </row>
    <row r="853" spans="3:3" x14ac:dyDescent="0.15">
      <c r="C853"/>
    </row>
    <row r="854" spans="3:3" x14ac:dyDescent="0.15">
      <c r="C854"/>
    </row>
    <row r="855" spans="3:3" x14ac:dyDescent="0.15">
      <c r="C855"/>
    </row>
    <row r="856" spans="3:3" x14ac:dyDescent="0.15">
      <c r="C856"/>
    </row>
    <row r="857" spans="3:3" x14ac:dyDescent="0.15">
      <c r="C857"/>
    </row>
    <row r="858" spans="3:3" x14ac:dyDescent="0.15">
      <c r="C858"/>
    </row>
    <row r="859" spans="3:3" x14ac:dyDescent="0.15">
      <c r="C859"/>
    </row>
    <row r="860" spans="3:3" x14ac:dyDescent="0.15">
      <c r="C860"/>
    </row>
    <row r="861" spans="3:3" x14ac:dyDescent="0.15">
      <c r="C861"/>
    </row>
    <row r="862" spans="3:3" x14ac:dyDescent="0.15">
      <c r="C862"/>
    </row>
    <row r="863" spans="3:3" x14ac:dyDescent="0.15">
      <c r="C863"/>
    </row>
    <row r="864" spans="3:3" x14ac:dyDescent="0.15">
      <c r="C864"/>
    </row>
    <row r="865" spans="3:3" x14ac:dyDescent="0.15">
      <c r="C865"/>
    </row>
    <row r="866" spans="3:3" x14ac:dyDescent="0.15">
      <c r="C866"/>
    </row>
    <row r="867" spans="3:3" x14ac:dyDescent="0.15">
      <c r="C867"/>
    </row>
    <row r="868" spans="3:3" x14ac:dyDescent="0.15">
      <c r="C868"/>
    </row>
    <row r="869" spans="3:3" x14ac:dyDescent="0.15">
      <c r="C869"/>
    </row>
    <row r="870" spans="3:3" x14ac:dyDescent="0.15">
      <c r="C870"/>
    </row>
    <row r="871" spans="3:3" x14ac:dyDescent="0.15">
      <c r="C871"/>
    </row>
    <row r="872" spans="3:3" x14ac:dyDescent="0.15">
      <c r="C872"/>
    </row>
    <row r="873" spans="3:3" x14ac:dyDescent="0.15">
      <c r="C873"/>
    </row>
    <row r="874" spans="3:3" x14ac:dyDescent="0.15">
      <c r="C874"/>
    </row>
    <row r="875" spans="3:3" x14ac:dyDescent="0.15">
      <c r="C875"/>
    </row>
    <row r="876" spans="3:3" x14ac:dyDescent="0.15">
      <c r="C876"/>
    </row>
    <row r="877" spans="3:3" x14ac:dyDescent="0.15">
      <c r="C877"/>
    </row>
    <row r="878" spans="3:3" x14ac:dyDescent="0.15">
      <c r="C878"/>
    </row>
    <row r="879" spans="3:3" x14ac:dyDescent="0.15">
      <c r="C879"/>
    </row>
    <row r="880" spans="3:3" x14ac:dyDescent="0.15">
      <c r="C880"/>
    </row>
    <row r="881" spans="3:3" x14ac:dyDescent="0.15">
      <c r="C881"/>
    </row>
    <row r="882" spans="3:3" x14ac:dyDescent="0.15">
      <c r="C882"/>
    </row>
    <row r="883" spans="3:3" x14ac:dyDescent="0.15">
      <c r="C883"/>
    </row>
    <row r="884" spans="3:3" x14ac:dyDescent="0.15">
      <c r="C884"/>
    </row>
    <row r="885" spans="3:3" x14ac:dyDescent="0.15">
      <c r="C885"/>
    </row>
    <row r="886" spans="3:3" x14ac:dyDescent="0.15">
      <c r="C886"/>
    </row>
    <row r="887" spans="3:3" x14ac:dyDescent="0.15">
      <c r="C887"/>
    </row>
    <row r="888" spans="3:3" x14ac:dyDescent="0.15">
      <c r="C888"/>
    </row>
    <row r="889" spans="3:3" x14ac:dyDescent="0.15">
      <c r="C889"/>
    </row>
    <row r="890" spans="3:3" x14ac:dyDescent="0.15">
      <c r="C890"/>
    </row>
    <row r="891" spans="3:3" x14ac:dyDescent="0.15">
      <c r="C891"/>
    </row>
    <row r="892" spans="3:3" x14ac:dyDescent="0.15">
      <c r="C892"/>
    </row>
    <row r="893" spans="3:3" x14ac:dyDescent="0.15">
      <c r="C893"/>
    </row>
    <row r="894" spans="3:3" x14ac:dyDescent="0.15">
      <c r="C894"/>
    </row>
    <row r="895" spans="3:3" x14ac:dyDescent="0.15">
      <c r="C895"/>
    </row>
    <row r="896" spans="3:3" x14ac:dyDescent="0.15">
      <c r="C896"/>
    </row>
    <row r="897" spans="3:3" x14ac:dyDescent="0.15">
      <c r="C897"/>
    </row>
    <row r="898" spans="3:3" x14ac:dyDescent="0.15">
      <c r="C898"/>
    </row>
    <row r="899" spans="3:3" x14ac:dyDescent="0.15">
      <c r="C899"/>
    </row>
    <row r="900" spans="3:3" x14ac:dyDescent="0.15">
      <c r="C900"/>
    </row>
    <row r="901" spans="3:3" x14ac:dyDescent="0.15">
      <c r="C901"/>
    </row>
    <row r="902" spans="3:3" x14ac:dyDescent="0.15">
      <c r="C902"/>
    </row>
    <row r="903" spans="3:3" x14ac:dyDescent="0.15">
      <c r="C903"/>
    </row>
    <row r="904" spans="3:3" x14ac:dyDescent="0.15">
      <c r="C904"/>
    </row>
    <row r="905" spans="3:3" x14ac:dyDescent="0.15">
      <c r="C905"/>
    </row>
    <row r="906" spans="3:3" x14ac:dyDescent="0.15">
      <c r="C906"/>
    </row>
    <row r="907" spans="3:3" x14ac:dyDescent="0.15">
      <c r="C907"/>
    </row>
    <row r="908" spans="3:3" x14ac:dyDescent="0.15">
      <c r="C908"/>
    </row>
    <row r="909" spans="3:3" x14ac:dyDescent="0.15">
      <c r="C909"/>
    </row>
    <row r="910" spans="3:3" x14ac:dyDescent="0.15">
      <c r="C910"/>
    </row>
    <row r="911" spans="3:3" x14ac:dyDescent="0.15">
      <c r="C911"/>
    </row>
    <row r="912" spans="3:3" x14ac:dyDescent="0.15">
      <c r="C912"/>
    </row>
    <row r="913" spans="3:3" x14ac:dyDescent="0.15">
      <c r="C913"/>
    </row>
    <row r="914" spans="3:3" x14ac:dyDescent="0.15">
      <c r="C914"/>
    </row>
    <row r="915" spans="3:3" x14ac:dyDescent="0.15">
      <c r="C915"/>
    </row>
    <row r="916" spans="3:3" x14ac:dyDescent="0.15">
      <c r="C916"/>
    </row>
    <row r="917" spans="3:3" x14ac:dyDescent="0.15">
      <c r="C917"/>
    </row>
    <row r="918" spans="3:3" x14ac:dyDescent="0.15">
      <c r="C918"/>
    </row>
    <row r="919" spans="3:3" x14ac:dyDescent="0.15">
      <c r="C919"/>
    </row>
    <row r="920" spans="3:3" x14ac:dyDescent="0.15">
      <c r="C920"/>
    </row>
    <row r="921" spans="3:3" x14ac:dyDescent="0.15">
      <c r="C921"/>
    </row>
    <row r="922" spans="3:3" x14ac:dyDescent="0.15">
      <c r="C922"/>
    </row>
    <row r="923" spans="3:3" x14ac:dyDescent="0.15">
      <c r="C923"/>
    </row>
    <row r="924" spans="3:3" x14ac:dyDescent="0.15">
      <c r="C924"/>
    </row>
    <row r="925" spans="3:3" x14ac:dyDescent="0.15">
      <c r="C925"/>
    </row>
    <row r="926" spans="3:3" x14ac:dyDescent="0.15">
      <c r="C926"/>
    </row>
    <row r="927" spans="3:3" x14ac:dyDescent="0.15">
      <c r="C927"/>
    </row>
    <row r="928" spans="3:3" x14ac:dyDescent="0.15">
      <c r="C928"/>
    </row>
    <row r="929" spans="3:3" x14ac:dyDescent="0.15">
      <c r="C929"/>
    </row>
    <row r="930" spans="3:3" x14ac:dyDescent="0.15">
      <c r="C930"/>
    </row>
    <row r="931" spans="3:3" x14ac:dyDescent="0.15">
      <c r="C931"/>
    </row>
    <row r="932" spans="3:3" x14ac:dyDescent="0.15">
      <c r="C932"/>
    </row>
    <row r="933" spans="3:3" x14ac:dyDescent="0.15">
      <c r="C933"/>
    </row>
    <row r="934" spans="3:3" x14ac:dyDescent="0.15">
      <c r="C934"/>
    </row>
    <row r="935" spans="3:3" x14ac:dyDescent="0.15">
      <c r="C935"/>
    </row>
    <row r="936" spans="3:3" x14ac:dyDescent="0.15">
      <c r="C936"/>
    </row>
    <row r="937" spans="3:3" x14ac:dyDescent="0.15">
      <c r="C937"/>
    </row>
    <row r="938" spans="3:3" x14ac:dyDescent="0.15">
      <c r="C938"/>
    </row>
    <row r="939" spans="3:3" x14ac:dyDescent="0.15">
      <c r="C939"/>
    </row>
    <row r="940" spans="3:3" x14ac:dyDescent="0.15">
      <c r="C940"/>
    </row>
    <row r="941" spans="3:3" x14ac:dyDescent="0.15">
      <c r="C941"/>
    </row>
    <row r="942" spans="3:3" x14ac:dyDescent="0.15">
      <c r="C942"/>
    </row>
    <row r="943" spans="3:3" x14ac:dyDescent="0.15">
      <c r="C943"/>
    </row>
    <row r="944" spans="3:3" x14ac:dyDescent="0.15">
      <c r="C944"/>
    </row>
    <row r="945" spans="3:3" x14ac:dyDescent="0.15">
      <c r="C945"/>
    </row>
    <row r="946" spans="3:3" x14ac:dyDescent="0.15">
      <c r="C946"/>
    </row>
    <row r="947" spans="3:3" x14ac:dyDescent="0.15">
      <c r="C947"/>
    </row>
    <row r="948" spans="3:3" x14ac:dyDescent="0.15">
      <c r="C948"/>
    </row>
    <row r="949" spans="3:3" x14ac:dyDescent="0.15">
      <c r="C949"/>
    </row>
    <row r="950" spans="3:3" x14ac:dyDescent="0.15">
      <c r="C950"/>
    </row>
    <row r="951" spans="3:3" x14ac:dyDescent="0.15">
      <c r="C951"/>
    </row>
    <row r="952" spans="3:3" x14ac:dyDescent="0.15">
      <c r="C952"/>
    </row>
    <row r="953" spans="3:3" x14ac:dyDescent="0.15">
      <c r="C953"/>
    </row>
    <row r="954" spans="3:3" x14ac:dyDescent="0.15">
      <c r="C954"/>
    </row>
    <row r="955" spans="3:3" x14ac:dyDescent="0.15">
      <c r="C955"/>
    </row>
    <row r="956" spans="3:3" x14ac:dyDescent="0.15">
      <c r="C956"/>
    </row>
    <row r="957" spans="3:3" x14ac:dyDescent="0.15">
      <c r="C957"/>
    </row>
    <row r="958" spans="3:3" x14ac:dyDescent="0.15">
      <c r="C958"/>
    </row>
    <row r="959" spans="3:3" x14ac:dyDescent="0.15">
      <c r="C959"/>
    </row>
    <row r="960" spans="3:3" x14ac:dyDescent="0.15">
      <c r="C960"/>
    </row>
    <row r="961" spans="3:3" x14ac:dyDescent="0.15">
      <c r="C961"/>
    </row>
    <row r="962" spans="3:3" x14ac:dyDescent="0.15">
      <c r="C962"/>
    </row>
    <row r="963" spans="3:3" x14ac:dyDescent="0.15">
      <c r="C963"/>
    </row>
    <row r="964" spans="3:3" x14ac:dyDescent="0.15">
      <c r="C964"/>
    </row>
    <row r="965" spans="3:3" x14ac:dyDescent="0.15">
      <c r="C965"/>
    </row>
    <row r="966" spans="3:3" x14ac:dyDescent="0.15">
      <c r="C966"/>
    </row>
    <row r="967" spans="3:3" x14ac:dyDescent="0.15">
      <c r="C967"/>
    </row>
    <row r="968" spans="3:3" x14ac:dyDescent="0.15">
      <c r="C968"/>
    </row>
    <row r="969" spans="3:3" x14ac:dyDescent="0.15">
      <c r="C969"/>
    </row>
    <row r="970" spans="3:3" x14ac:dyDescent="0.15">
      <c r="C970"/>
    </row>
    <row r="971" spans="3:3" x14ac:dyDescent="0.15">
      <c r="C971"/>
    </row>
    <row r="972" spans="3:3" x14ac:dyDescent="0.15">
      <c r="C972"/>
    </row>
    <row r="973" spans="3:3" x14ac:dyDescent="0.15">
      <c r="C973"/>
    </row>
    <row r="974" spans="3:3" x14ac:dyDescent="0.15">
      <c r="C974"/>
    </row>
    <row r="975" spans="3:3" x14ac:dyDescent="0.15">
      <c r="C975"/>
    </row>
    <row r="976" spans="3:3" x14ac:dyDescent="0.15">
      <c r="C976"/>
    </row>
    <row r="977" spans="3:3" x14ac:dyDescent="0.15">
      <c r="C977"/>
    </row>
    <row r="978" spans="3:3" x14ac:dyDescent="0.15">
      <c r="C978"/>
    </row>
    <row r="979" spans="3:3" x14ac:dyDescent="0.15">
      <c r="C979"/>
    </row>
    <row r="980" spans="3:3" x14ac:dyDescent="0.15">
      <c r="C980"/>
    </row>
    <row r="981" spans="3:3" x14ac:dyDescent="0.15">
      <c r="C981"/>
    </row>
    <row r="982" spans="3:3" x14ac:dyDescent="0.15">
      <c r="C982"/>
    </row>
    <row r="983" spans="3:3" x14ac:dyDescent="0.15">
      <c r="C983"/>
    </row>
    <row r="984" spans="3:3" x14ac:dyDescent="0.15">
      <c r="C984"/>
    </row>
    <row r="985" spans="3:3" x14ac:dyDescent="0.15">
      <c r="C985"/>
    </row>
    <row r="986" spans="3:3" x14ac:dyDescent="0.15">
      <c r="C986"/>
    </row>
    <row r="987" spans="3:3" x14ac:dyDescent="0.15">
      <c r="C987"/>
    </row>
    <row r="988" spans="3:3" x14ac:dyDescent="0.15">
      <c r="C988"/>
    </row>
    <row r="989" spans="3:3" x14ac:dyDescent="0.15">
      <c r="C989"/>
    </row>
    <row r="990" spans="3:3" x14ac:dyDescent="0.15">
      <c r="C990"/>
    </row>
    <row r="991" spans="3:3" x14ac:dyDescent="0.15">
      <c r="C991"/>
    </row>
    <row r="992" spans="3:3" x14ac:dyDescent="0.15">
      <c r="C992"/>
    </row>
    <row r="993" spans="3:3" x14ac:dyDescent="0.15">
      <c r="C993"/>
    </row>
    <row r="994" spans="3:3" x14ac:dyDescent="0.15">
      <c r="C994"/>
    </row>
    <row r="995" spans="3:3" x14ac:dyDescent="0.15">
      <c r="C995"/>
    </row>
    <row r="996" spans="3:3" x14ac:dyDescent="0.15">
      <c r="C996"/>
    </row>
    <row r="997" spans="3:3" x14ac:dyDescent="0.15">
      <c r="C997"/>
    </row>
    <row r="998" spans="3:3" x14ac:dyDescent="0.15">
      <c r="C998"/>
    </row>
    <row r="999" spans="3:3" x14ac:dyDescent="0.15">
      <c r="C999"/>
    </row>
    <row r="1000" spans="3:3" x14ac:dyDescent="0.15">
      <c r="C1000"/>
    </row>
    <row r="1001" spans="3:3" x14ac:dyDescent="0.15">
      <c r="C1001"/>
    </row>
    <row r="1002" spans="3:3" x14ac:dyDescent="0.15">
      <c r="C1002"/>
    </row>
    <row r="1003" spans="3:3" x14ac:dyDescent="0.15">
      <c r="C1003"/>
    </row>
    <row r="1004" spans="3:3" x14ac:dyDescent="0.15">
      <c r="C1004"/>
    </row>
    <row r="1005" spans="3:3" x14ac:dyDescent="0.15">
      <c r="C1005"/>
    </row>
    <row r="1006" spans="3:3" x14ac:dyDescent="0.15">
      <c r="C1006"/>
    </row>
    <row r="1007" spans="3:3" x14ac:dyDescent="0.15">
      <c r="C1007"/>
    </row>
    <row r="1008" spans="3:3" x14ac:dyDescent="0.15">
      <c r="C1008"/>
    </row>
    <row r="1009" spans="3:3" x14ac:dyDescent="0.15">
      <c r="C1009"/>
    </row>
    <row r="1010" spans="3:3" x14ac:dyDescent="0.15">
      <c r="C1010"/>
    </row>
    <row r="1011" spans="3:3" x14ac:dyDescent="0.15">
      <c r="C1011"/>
    </row>
    <row r="1012" spans="3:3" x14ac:dyDescent="0.15">
      <c r="C1012"/>
    </row>
    <row r="1013" spans="3:3" x14ac:dyDescent="0.15">
      <c r="C1013"/>
    </row>
    <row r="1014" spans="3:3" x14ac:dyDescent="0.15">
      <c r="C1014"/>
    </row>
    <row r="1015" spans="3:3" x14ac:dyDescent="0.15">
      <c r="C1015"/>
    </row>
    <row r="1016" spans="3:3" x14ac:dyDescent="0.15">
      <c r="C1016"/>
    </row>
    <row r="1017" spans="3:3" x14ac:dyDescent="0.15">
      <c r="C1017"/>
    </row>
    <row r="1018" spans="3:3" x14ac:dyDescent="0.15">
      <c r="C1018"/>
    </row>
    <row r="1019" spans="3:3" x14ac:dyDescent="0.15">
      <c r="C1019"/>
    </row>
    <row r="1020" spans="3:3" x14ac:dyDescent="0.15">
      <c r="C1020"/>
    </row>
    <row r="1021" spans="3:3" x14ac:dyDescent="0.15">
      <c r="C1021"/>
    </row>
    <row r="1022" spans="3:3" x14ac:dyDescent="0.15">
      <c r="C1022"/>
    </row>
    <row r="1023" spans="3:3" x14ac:dyDescent="0.15">
      <c r="C1023"/>
    </row>
    <row r="1024" spans="3:3" x14ac:dyDescent="0.15">
      <c r="C1024"/>
    </row>
    <row r="1025" spans="3:3" x14ac:dyDescent="0.15">
      <c r="C1025"/>
    </row>
    <row r="1026" spans="3:3" x14ac:dyDescent="0.15">
      <c r="C1026"/>
    </row>
    <row r="1027" spans="3:3" x14ac:dyDescent="0.15">
      <c r="C1027"/>
    </row>
    <row r="1028" spans="3:3" x14ac:dyDescent="0.15">
      <c r="C1028"/>
    </row>
    <row r="1029" spans="3:3" x14ac:dyDescent="0.15">
      <c r="C1029"/>
    </row>
    <row r="1030" spans="3:3" x14ac:dyDescent="0.15">
      <c r="C1030"/>
    </row>
    <row r="1031" spans="3:3" x14ac:dyDescent="0.15">
      <c r="C1031"/>
    </row>
    <row r="1032" spans="3:3" x14ac:dyDescent="0.15">
      <c r="C1032"/>
    </row>
    <row r="1033" spans="3:3" x14ac:dyDescent="0.15">
      <c r="C1033"/>
    </row>
    <row r="1034" spans="3:3" x14ac:dyDescent="0.15">
      <c r="C1034"/>
    </row>
    <row r="1035" spans="3:3" x14ac:dyDescent="0.15">
      <c r="C1035"/>
    </row>
    <row r="1036" spans="3:3" x14ac:dyDescent="0.15">
      <c r="C1036"/>
    </row>
    <row r="1037" spans="3:3" x14ac:dyDescent="0.15">
      <c r="C1037"/>
    </row>
    <row r="1038" spans="3:3" x14ac:dyDescent="0.15">
      <c r="C1038"/>
    </row>
    <row r="1039" spans="3:3" x14ac:dyDescent="0.15">
      <c r="C1039"/>
    </row>
    <row r="1040" spans="3:3" x14ac:dyDescent="0.15">
      <c r="C1040"/>
    </row>
    <row r="1041" spans="3:3" x14ac:dyDescent="0.15">
      <c r="C1041"/>
    </row>
    <row r="1042" spans="3:3" x14ac:dyDescent="0.15">
      <c r="C1042"/>
    </row>
    <row r="1043" spans="3:3" x14ac:dyDescent="0.15">
      <c r="C1043"/>
    </row>
    <row r="1044" spans="3:3" x14ac:dyDescent="0.15">
      <c r="C1044"/>
    </row>
    <row r="1045" spans="3:3" x14ac:dyDescent="0.15">
      <c r="C1045"/>
    </row>
    <row r="1046" spans="3:3" x14ac:dyDescent="0.15">
      <c r="C1046"/>
    </row>
    <row r="1047" spans="3:3" x14ac:dyDescent="0.15">
      <c r="C1047"/>
    </row>
    <row r="1048" spans="3:3" x14ac:dyDescent="0.15">
      <c r="C1048"/>
    </row>
    <row r="1049" spans="3:3" x14ac:dyDescent="0.15">
      <c r="C1049"/>
    </row>
    <row r="1050" spans="3:3" x14ac:dyDescent="0.15">
      <c r="C1050"/>
    </row>
    <row r="1051" spans="3:3" x14ac:dyDescent="0.15">
      <c r="C1051"/>
    </row>
    <row r="1052" spans="3:3" x14ac:dyDescent="0.15">
      <c r="C1052"/>
    </row>
    <row r="1053" spans="3:3" x14ac:dyDescent="0.15">
      <c r="C1053"/>
    </row>
    <row r="1054" spans="3:3" x14ac:dyDescent="0.15">
      <c r="C1054"/>
    </row>
    <row r="1055" spans="3:3" x14ac:dyDescent="0.15">
      <c r="C1055"/>
    </row>
    <row r="1056" spans="3:3" x14ac:dyDescent="0.15">
      <c r="C1056"/>
    </row>
    <row r="1057" spans="3:3" x14ac:dyDescent="0.15">
      <c r="C1057"/>
    </row>
    <row r="1058" spans="3:3" x14ac:dyDescent="0.15">
      <c r="C1058"/>
    </row>
    <row r="1059" spans="3:3" x14ac:dyDescent="0.15">
      <c r="C1059"/>
    </row>
    <row r="1060" spans="3:3" x14ac:dyDescent="0.15">
      <c r="C1060"/>
    </row>
    <row r="1061" spans="3:3" x14ac:dyDescent="0.15">
      <c r="C1061"/>
    </row>
    <row r="1062" spans="3:3" x14ac:dyDescent="0.15">
      <c r="C1062"/>
    </row>
    <row r="1063" spans="3:3" x14ac:dyDescent="0.15">
      <c r="C1063"/>
    </row>
    <row r="1064" spans="3:3" x14ac:dyDescent="0.15">
      <c r="C1064"/>
    </row>
    <row r="1065" spans="3:3" x14ac:dyDescent="0.15">
      <c r="C1065"/>
    </row>
    <row r="1066" spans="3:3" x14ac:dyDescent="0.15">
      <c r="C1066"/>
    </row>
    <row r="1067" spans="3:3" x14ac:dyDescent="0.15">
      <c r="C1067"/>
    </row>
    <row r="1068" spans="3:3" x14ac:dyDescent="0.15">
      <c r="C1068"/>
    </row>
    <row r="1069" spans="3:3" x14ac:dyDescent="0.15">
      <c r="C1069"/>
    </row>
    <row r="1070" spans="3:3" x14ac:dyDescent="0.15">
      <c r="C1070"/>
    </row>
    <row r="1071" spans="3:3" x14ac:dyDescent="0.15">
      <c r="C1071"/>
    </row>
    <row r="1072" spans="3:3" x14ac:dyDescent="0.15">
      <c r="C1072"/>
    </row>
    <row r="1073" spans="3:3" x14ac:dyDescent="0.15">
      <c r="C1073"/>
    </row>
    <row r="1074" spans="3:3" x14ac:dyDescent="0.15">
      <c r="C1074"/>
    </row>
    <row r="1075" spans="3:3" x14ac:dyDescent="0.15">
      <c r="C1075"/>
    </row>
    <row r="1076" spans="3:3" x14ac:dyDescent="0.15">
      <c r="C1076"/>
    </row>
    <row r="1077" spans="3:3" x14ac:dyDescent="0.15">
      <c r="C1077"/>
    </row>
    <row r="1078" spans="3:3" x14ac:dyDescent="0.15">
      <c r="C1078"/>
    </row>
    <row r="1079" spans="3:3" x14ac:dyDescent="0.15">
      <c r="C1079"/>
    </row>
    <row r="1080" spans="3:3" x14ac:dyDescent="0.15">
      <c r="C1080"/>
    </row>
    <row r="1081" spans="3:3" x14ac:dyDescent="0.15">
      <c r="C1081"/>
    </row>
    <row r="1082" spans="3:3" x14ac:dyDescent="0.15">
      <c r="C1082"/>
    </row>
    <row r="1083" spans="3:3" x14ac:dyDescent="0.15">
      <c r="C1083"/>
    </row>
    <row r="1084" spans="3:3" x14ac:dyDescent="0.15">
      <c r="C1084"/>
    </row>
    <row r="1085" spans="3:3" x14ac:dyDescent="0.15">
      <c r="C1085"/>
    </row>
    <row r="1086" spans="3:3" x14ac:dyDescent="0.15">
      <c r="C1086"/>
    </row>
    <row r="1087" spans="3:3" x14ac:dyDescent="0.15">
      <c r="C1087"/>
    </row>
    <row r="1088" spans="3:3" x14ac:dyDescent="0.15">
      <c r="C1088"/>
    </row>
    <row r="1089" spans="3:3" x14ac:dyDescent="0.15">
      <c r="C1089"/>
    </row>
    <row r="1090" spans="3:3" x14ac:dyDescent="0.15">
      <c r="C1090"/>
    </row>
    <row r="1091" spans="3:3" x14ac:dyDescent="0.15">
      <c r="C1091"/>
    </row>
    <row r="1092" spans="3:3" x14ac:dyDescent="0.15">
      <c r="C1092"/>
    </row>
    <row r="1093" spans="3:3" x14ac:dyDescent="0.15">
      <c r="C1093"/>
    </row>
    <row r="1094" spans="3:3" x14ac:dyDescent="0.15">
      <c r="C1094"/>
    </row>
    <row r="1095" spans="3:3" x14ac:dyDescent="0.15">
      <c r="C1095"/>
    </row>
    <row r="1096" spans="3:3" x14ac:dyDescent="0.15">
      <c r="C1096"/>
    </row>
    <row r="1097" spans="3:3" x14ac:dyDescent="0.15">
      <c r="C1097"/>
    </row>
    <row r="1098" spans="3:3" x14ac:dyDescent="0.15">
      <c r="C1098"/>
    </row>
    <row r="1099" spans="3:3" x14ac:dyDescent="0.15">
      <c r="C1099"/>
    </row>
    <row r="1100" spans="3:3" x14ac:dyDescent="0.15">
      <c r="C1100"/>
    </row>
    <row r="1101" spans="3:3" x14ac:dyDescent="0.15">
      <c r="C1101"/>
    </row>
    <row r="1102" spans="3:3" x14ac:dyDescent="0.15">
      <c r="C1102"/>
    </row>
    <row r="1103" spans="3:3" x14ac:dyDescent="0.15">
      <c r="C1103"/>
    </row>
    <row r="1104" spans="3:3" x14ac:dyDescent="0.15">
      <c r="C1104"/>
    </row>
    <row r="1105" spans="3:3" x14ac:dyDescent="0.15">
      <c r="C1105"/>
    </row>
    <row r="1106" spans="3:3" x14ac:dyDescent="0.15">
      <c r="C1106"/>
    </row>
    <row r="1107" spans="3:3" x14ac:dyDescent="0.15">
      <c r="C1107"/>
    </row>
    <row r="1108" spans="3:3" x14ac:dyDescent="0.15">
      <c r="C1108"/>
    </row>
    <row r="1109" spans="3:3" x14ac:dyDescent="0.15">
      <c r="C1109"/>
    </row>
    <row r="1110" spans="3:3" x14ac:dyDescent="0.15">
      <c r="C1110"/>
    </row>
    <row r="1111" spans="3:3" x14ac:dyDescent="0.15">
      <c r="C1111"/>
    </row>
    <row r="1112" spans="3:3" x14ac:dyDescent="0.15">
      <c r="C1112"/>
    </row>
    <row r="1113" spans="3:3" x14ac:dyDescent="0.15">
      <c r="C1113"/>
    </row>
    <row r="1114" spans="3:3" x14ac:dyDescent="0.15">
      <c r="C1114"/>
    </row>
    <row r="1115" spans="3:3" x14ac:dyDescent="0.15">
      <c r="C1115"/>
    </row>
    <row r="1116" spans="3:3" x14ac:dyDescent="0.15">
      <c r="C1116"/>
    </row>
    <row r="1117" spans="3:3" x14ac:dyDescent="0.15">
      <c r="C1117"/>
    </row>
    <row r="1118" spans="3:3" x14ac:dyDescent="0.15">
      <c r="C1118"/>
    </row>
    <row r="1119" spans="3:3" x14ac:dyDescent="0.15">
      <c r="C1119"/>
    </row>
    <row r="1120" spans="3:3" x14ac:dyDescent="0.15">
      <c r="C1120"/>
    </row>
    <row r="1121" spans="3:3" x14ac:dyDescent="0.15">
      <c r="C1121"/>
    </row>
    <row r="1122" spans="3:3" x14ac:dyDescent="0.15">
      <c r="C1122"/>
    </row>
    <row r="1123" spans="3:3" x14ac:dyDescent="0.15">
      <c r="C1123"/>
    </row>
    <row r="1124" spans="3:3" x14ac:dyDescent="0.15">
      <c r="C1124"/>
    </row>
    <row r="1125" spans="3:3" x14ac:dyDescent="0.15">
      <c r="C1125"/>
    </row>
    <row r="1126" spans="3:3" x14ac:dyDescent="0.15">
      <c r="C1126"/>
    </row>
    <row r="1127" spans="3:3" x14ac:dyDescent="0.15">
      <c r="C1127"/>
    </row>
    <row r="1128" spans="3:3" x14ac:dyDescent="0.15">
      <c r="C1128"/>
    </row>
    <row r="1129" spans="3:3" x14ac:dyDescent="0.15">
      <c r="C1129"/>
    </row>
    <row r="1130" spans="3:3" x14ac:dyDescent="0.15">
      <c r="C1130"/>
    </row>
    <row r="1131" spans="3:3" x14ac:dyDescent="0.15">
      <c r="C1131"/>
    </row>
    <row r="1132" spans="3:3" x14ac:dyDescent="0.15">
      <c r="C1132"/>
    </row>
    <row r="1133" spans="3:3" x14ac:dyDescent="0.15">
      <c r="C1133"/>
    </row>
    <row r="1134" spans="3:3" x14ac:dyDescent="0.15">
      <c r="C1134"/>
    </row>
    <row r="1135" spans="3:3" x14ac:dyDescent="0.15">
      <c r="C1135"/>
    </row>
    <row r="1136" spans="3:3" x14ac:dyDescent="0.15">
      <c r="C1136"/>
    </row>
    <row r="1137" spans="3:3" x14ac:dyDescent="0.15">
      <c r="C1137"/>
    </row>
    <row r="1138" spans="3:3" x14ac:dyDescent="0.15">
      <c r="C1138"/>
    </row>
    <row r="1139" spans="3:3" x14ac:dyDescent="0.15">
      <c r="C1139"/>
    </row>
    <row r="1140" spans="3:3" x14ac:dyDescent="0.15">
      <c r="C1140"/>
    </row>
    <row r="1141" spans="3:3" x14ac:dyDescent="0.15">
      <c r="C1141"/>
    </row>
    <row r="1142" spans="3:3" x14ac:dyDescent="0.15">
      <c r="C1142"/>
    </row>
    <row r="1143" spans="3:3" x14ac:dyDescent="0.15">
      <c r="C1143"/>
    </row>
    <row r="1144" spans="3:3" x14ac:dyDescent="0.15">
      <c r="C1144"/>
    </row>
    <row r="1145" spans="3:3" x14ac:dyDescent="0.15">
      <c r="C1145"/>
    </row>
    <row r="1146" spans="3:3" x14ac:dyDescent="0.15">
      <c r="C1146"/>
    </row>
    <row r="1147" spans="3:3" x14ac:dyDescent="0.15">
      <c r="C1147"/>
    </row>
    <row r="1148" spans="3:3" x14ac:dyDescent="0.15">
      <c r="C1148"/>
    </row>
    <row r="1149" spans="3:3" x14ac:dyDescent="0.15">
      <c r="C1149"/>
    </row>
    <row r="1150" spans="3:3" x14ac:dyDescent="0.15">
      <c r="C1150"/>
    </row>
    <row r="1151" spans="3:3" x14ac:dyDescent="0.15">
      <c r="C1151"/>
    </row>
    <row r="1152" spans="3:3" x14ac:dyDescent="0.15">
      <c r="C1152"/>
    </row>
    <row r="1153" spans="3:3" x14ac:dyDescent="0.15">
      <c r="C1153"/>
    </row>
    <row r="1154" spans="3:3" x14ac:dyDescent="0.15">
      <c r="C1154"/>
    </row>
    <row r="1155" spans="3:3" x14ac:dyDescent="0.15">
      <c r="C1155"/>
    </row>
    <row r="1156" spans="3:3" x14ac:dyDescent="0.15">
      <c r="C1156"/>
    </row>
    <row r="1157" spans="3:3" x14ac:dyDescent="0.15">
      <c r="C1157"/>
    </row>
    <row r="1158" spans="3:3" x14ac:dyDescent="0.15">
      <c r="C1158"/>
    </row>
    <row r="1159" spans="3:3" x14ac:dyDescent="0.15">
      <c r="C1159"/>
    </row>
    <row r="1160" spans="3:3" x14ac:dyDescent="0.15">
      <c r="C1160"/>
    </row>
    <row r="1161" spans="3:3" x14ac:dyDescent="0.15">
      <c r="C1161"/>
    </row>
    <row r="1162" spans="3:3" x14ac:dyDescent="0.15">
      <c r="C1162"/>
    </row>
    <row r="1163" spans="3:3" x14ac:dyDescent="0.15">
      <c r="C1163"/>
    </row>
    <row r="1164" spans="3:3" x14ac:dyDescent="0.15">
      <c r="C1164"/>
    </row>
    <row r="1165" spans="3:3" x14ac:dyDescent="0.15">
      <c r="C1165"/>
    </row>
    <row r="1166" spans="3:3" x14ac:dyDescent="0.15">
      <c r="C1166"/>
    </row>
    <row r="1167" spans="3:3" x14ac:dyDescent="0.15">
      <c r="C1167"/>
    </row>
    <row r="1168" spans="3:3" x14ac:dyDescent="0.15">
      <c r="C1168"/>
    </row>
    <row r="1169" spans="3:3" x14ac:dyDescent="0.15">
      <c r="C1169"/>
    </row>
    <row r="1170" spans="3:3" x14ac:dyDescent="0.15">
      <c r="C1170"/>
    </row>
    <row r="1171" spans="3:3" x14ac:dyDescent="0.15">
      <c r="C1171"/>
    </row>
    <row r="1172" spans="3:3" x14ac:dyDescent="0.15">
      <c r="C1172"/>
    </row>
    <row r="1173" spans="3:3" x14ac:dyDescent="0.15">
      <c r="C1173"/>
    </row>
    <row r="1174" spans="3:3" x14ac:dyDescent="0.15">
      <c r="C1174"/>
    </row>
    <row r="1175" spans="3:3" x14ac:dyDescent="0.15">
      <c r="C1175"/>
    </row>
    <row r="1176" spans="3:3" x14ac:dyDescent="0.15">
      <c r="C1176"/>
    </row>
    <row r="1177" spans="3:3" x14ac:dyDescent="0.15">
      <c r="C1177"/>
    </row>
    <row r="1178" spans="3:3" x14ac:dyDescent="0.15">
      <c r="C1178"/>
    </row>
    <row r="1179" spans="3:3" x14ac:dyDescent="0.15">
      <c r="C1179"/>
    </row>
    <row r="1180" spans="3:3" x14ac:dyDescent="0.15">
      <c r="C1180"/>
    </row>
    <row r="1181" spans="3:3" x14ac:dyDescent="0.15">
      <c r="C1181"/>
    </row>
    <row r="1182" spans="3:3" x14ac:dyDescent="0.15">
      <c r="C1182"/>
    </row>
    <row r="1183" spans="3:3" x14ac:dyDescent="0.15">
      <c r="C1183"/>
    </row>
    <row r="1184" spans="3:3" x14ac:dyDescent="0.15">
      <c r="C1184"/>
    </row>
    <row r="1185" spans="3:3" x14ac:dyDescent="0.15">
      <c r="C1185"/>
    </row>
    <row r="1186" spans="3:3" x14ac:dyDescent="0.15">
      <c r="C1186"/>
    </row>
    <row r="1187" spans="3:3" x14ac:dyDescent="0.15">
      <c r="C1187"/>
    </row>
    <row r="1188" spans="3:3" x14ac:dyDescent="0.15">
      <c r="C1188"/>
    </row>
    <row r="1189" spans="3:3" x14ac:dyDescent="0.15">
      <c r="C1189"/>
    </row>
    <row r="1190" spans="3:3" x14ac:dyDescent="0.15">
      <c r="C1190"/>
    </row>
    <row r="1191" spans="3:3" x14ac:dyDescent="0.15">
      <c r="C1191"/>
    </row>
    <row r="1192" spans="3:3" x14ac:dyDescent="0.15">
      <c r="C1192"/>
    </row>
    <row r="1193" spans="3:3" x14ac:dyDescent="0.15">
      <c r="C1193"/>
    </row>
    <row r="1194" spans="3:3" x14ac:dyDescent="0.15">
      <c r="C1194"/>
    </row>
    <row r="1195" spans="3:3" x14ac:dyDescent="0.15">
      <c r="C1195"/>
    </row>
    <row r="1196" spans="3:3" x14ac:dyDescent="0.15">
      <c r="C1196"/>
    </row>
    <row r="1197" spans="3:3" x14ac:dyDescent="0.15">
      <c r="C1197"/>
    </row>
    <row r="1198" spans="3:3" x14ac:dyDescent="0.15">
      <c r="C1198"/>
    </row>
    <row r="1199" spans="3:3" x14ac:dyDescent="0.15">
      <c r="C1199"/>
    </row>
    <row r="1200" spans="3:3" x14ac:dyDescent="0.15">
      <c r="C1200"/>
    </row>
    <row r="1201" spans="3:3" x14ac:dyDescent="0.15">
      <c r="C1201"/>
    </row>
    <row r="1202" spans="3:3" x14ac:dyDescent="0.15">
      <c r="C1202"/>
    </row>
    <row r="1203" spans="3:3" x14ac:dyDescent="0.15">
      <c r="C1203"/>
    </row>
    <row r="1204" spans="3:3" x14ac:dyDescent="0.15">
      <c r="C1204"/>
    </row>
    <row r="1205" spans="3:3" x14ac:dyDescent="0.15">
      <c r="C1205"/>
    </row>
    <row r="1206" spans="3:3" x14ac:dyDescent="0.15">
      <c r="C1206"/>
    </row>
    <row r="1207" spans="3:3" x14ac:dyDescent="0.15">
      <c r="C1207"/>
    </row>
    <row r="1208" spans="3:3" x14ac:dyDescent="0.15">
      <c r="C1208"/>
    </row>
    <row r="1209" spans="3:3" x14ac:dyDescent="0.15">
      <c r="C1209"/>
    </row>
    <row r="1210" spans="3:3" x14ac:dyDescent="0.15">
      <c r="C1210"/>
    </row>
    <row r="1211" spans="3:3" x14ac:dyDescent="0.15">
      <c r="C1211"/>
    </row>
    <row r="1212" spans="3:3" x14ac:dyDescent="0.15">
      <c r="C1212"/>
    </row>
    <row r="1213" spans="3:3" x14ac:dyDescent="0.15">
      <c r="C1213"/>
    </row>
    <row r="1214" spans="3:3" x14ac:dyDescent="0.15">
      <c r="C1214"/>
    </row>
    <row r="1215" spans="3:3" x14ac:dyDescent="0.15">
      <c r="C1215"/>
    </row>
    <row r="1216" spans="3:3" x14ac:dyDescent="0.15">
      <c r="C1216"/>
    </row>
    <row r="1217" spans="3:3" x14ac:dyDescent="0.15">
      <c r="C1217"/>
    </row>
    <row r="1218" spans="3:3" x14ac:dyDescent="0.15">
      <c r="C1218"/>
    </row>
    <row r="1219" spans="3:3" x14ac:dyDescent="0.15">
      <c r="C1219"/>
    </row>
    <row r="1220" spans="3:3" x14ac:dyDescent="0.15">
      <c r="C1220"/>
    </row>
    <row r="1221" spans="3:3" x14ac:dyDescent="0.15">
      <c r="C1221"/>
    </row>
    <row r="1222" spans="3:3" x14ac:dyDescent="0.15">
      <c r="C1222"/>
    </row>
    <row r="1223" spans="3:3" x14ac:dyDescent="0.15">
      <c r="C1223"/>
    </row>
    <row r="1224" spans="3:3" x14ac:dyDescent="0.15">
      <c r="C1224"/>
    </row>
    <row r="1225" spans="3:3" x14ac:dyDescent="0.15">
      <c r="C1225"/>
    </row>
    <row r="1226" spans="3:3" x14ac:dyDescent="0.15">
      <c r="C1226"/>
    </row>
    <row r="1227" spans="3:3" x14ac:dyDescent="0.15">
      <c r="C1227"/>
    </row>
    <row r="1228" spans="3:3" x14ac:dyDescent="0.15">
      <c r="C1228"/>
    </row>
    <row r="1229" spans="3:3" x14ac:dyDescent="0.15">
      <c r="C1229"/>
    </row>
    <row r="1230" spans="3:3" x14ac:dyDescent="0.15">
      <c r="C1230"/>
    </row>
    <row r="1231" spans="3:3" x14ac:dyDescent="0.15">
      <c r="C1231"/>
    </row>
    <row r="1232" spans="3:3" x14ac:dyDescent="0.15">
      <c r="C1232"/>
    </row>
    <row r="1233" spans="3:3" x14ac:dyDescent="0.15">
      <c r="C1233"/>
    </row>
    <row r="1234" spans="3:3" x14ac:dyDescent="0.15">
      <c r="C1234"/>
    </row>
    <row r="1235" spans="3:3" x14ac:dyDescent="0.15">
      <c r="C1235"/>
    </row>
    <row r="1236" spans="3:3" x14ac:dyDescent="0.15">
      <c r="C1236"/>
    </row>
    <row r="1237" spans="3:3" x14ac:dyDescent="0.15">
      <c r="C1237"/>
    </row>
    <row r="1238" spans="3:3" x14ac:dyDescent="0.15">
      <c r="C1238"/>
    </row>
    <row r="1239" spans="3:3" x14ac:dyDescent="0.15">
      <c r="C1239"/>
    </row>
    <row r="1240" spans="3:3" x14ac:dyDescent="0.15">
      <c r="C1240"/>
    </row>
    <row r="1241" spans="3:3" x14ac:dyDescent="0.15">
      <c r="C1241"/>
    </row>
    <row r="1242" spans="3:3" x14ac:dyDescent="0.15">
      <c r="C1242"/>
    </row>
    <row r="1243" spans="3:3" x14ac:dyDescent="0.15">
      <c r="C1243"/>
    </row>
    <row r="1244" spans="3:3" x14ac:dyDescent="0.15">
      <c r="C1244"/>
    </row>
    <row r="1245" spans="3:3" x14ac:dyDescent="0.15">
      <c r="C1245"/>
    </row>
    <row r="1246" spans="3:3" x14ac:dyDescent="0.15">
      <c r="C1246"/>
    </row>
    <row r="1247" spans="3:3" x14ac:dyDescent="0.15">
      <c r="C1247"/>
    </row>
    <row r="1248" spans="3:3" x14ac:dyDescent="0.15">
      <c r="C1248"/>
    </row>
    <row r="1249" spans="3:3" x14ac:dyDescent="0.15">
      <c r="C1249"/>
    </row>
    <row r="1250" spans="3:3" x14ac:dyDescent="0.15">
      <c r="C1250"/>
    </row>
    <row r="1251" spans="3:3" x14ac:dyDescent="0.15">
      <c r="C1251"/>
    </row>
    <row r="1252" spans="3:3" x14ac:dyDescent="0.15">
      <c r="C1252"/>
    </row>
    <row r="1253" spans="3:3" x14ac:dyDescent="0.15">
      <c r="C1253"/>
    </row>
    <row r="1254" spans="3:3" x14ac:dyDescent="0.15">
      <c r="C1254"/>
    </row>
    <row r="1255" spans="3:3" x14ac:dyDescent="0.15">
      <c r="C1255"/>
    </row>
    <row r="1256" spans="3:3" x14ac:dyDescent="0.15">
      <c r="C1256"/>
    </row>
    <row r="1257" spans="3:3" x14ac:dyDescent="0.15">
      <c r="C1257"/>
    </row>
    <row r="1258" spans="3:3" x14ac:dyDescent="0.15">
      <c r="C1258"/>
    </row>
    <row r="1259" spans="3:3" x14ac:dyDescent="0.15">
      <c r="C1259"/>
    </row>
    <row r="1260" spans="3:3" x14ac:dyDescent="0.15">
      <c r="C1260"/>
    </row>
    <row r="1261" spans="3:3" x14ac:dyDescent="0.15">
      <c r="C1261"/>
    </row>
    <row r="1262" spans="3:3" x14ac:dyDescent="0.15">
      <c r="C1262"/>
    </row>
    <row r="1263" spans="3:3" x14ac:dyDescent="0.15">
      <c r="C1263"/>
    </row>
    <row r="1264" spans="3:3" x14ac:dyDescent="0.15">
      <c r="C1264"/>
    </row>
    <row r="1265" spans="3:3" x14ac:dyDescent="0.15">
      <c r="C1265"/>
    </row>
    <row r="1266" spans="3:3" x14ac:dyDescent="0.15">
      <c r="C1266"/>
    </row>
    <row r="1267" spans="3:3" x14ac:dyDescent="0.15">
      <c r="C1267"/>
    </row>
    <row r="1268" spans="3:3" x14ac:dyDescent="0.15">
      <c r="C1268"/>
    </row>
    <row r="1269" spans="3:3" x14ac:dyDescent="0.15">
      <c r="C1269"/>
    </row>
    <row r="1270" spans="3:3" x14ac:dyDescent="0.15">
      <c r="C1270"/>
    </row>
    <row r="1271" spans="3:3" x14ac:dyDescent="0.15">
      <c r="C1271"/>
    </row>
    <row r="1272" spans="3:3" x14ac:dyDescent="0.15">
      <c r="C1272"/>
    </row>
    <row r="1273" spans="3:3" x14ac:dyDescent="0.15">
      <c r="C1273"/>
    </row>
    <row r="1274" spans="3:3" x14ac:dyDescent="0.15">
      <c r="C1274"/>
    </row>
    <row r="1275" spans="3:3" x14ac:dyDescent="0.15">
      <c r="C1275"/>
    </row>
    <row r="1276" spans="3:3" x14ac:dyDescent="0.15">
      <c r="C1276"/>
    </row>
    <row r="1277" spans="3:3" x14ac:dyDescent="0.15">
      <c r="C1277"/>
    </row>
    <row r="1278" spans="3:3" x14ac:dyDescent="0.15">
      <c r="C1278"/>
    </row>
    <row r="1279" spans="3:3" x14ac:dyDescent="0.15">
      <c r="C1279"/>
    </row>
    <row r="1280" spans="3:3" x14ac:dyDescent="0.15">
      <c r="C1280"/>
    </row>
    <row r="1281" spans="3:3" x14ac:dyDescent="0.15">
      <c r="C1281"/>
    </row>
    <row r="1282" spans="3:3" x14ac:dyDescent="0.15">
      <c r="C1282"/>
    </row>
    <row r="1283" spans="3:3" x14ac:dyDescent="0.15">
      <c r="C1283"/>
    </row>
    <row r="1284" spans="3:3" x14ac:dyDescent="0.15">
      <c r="C1284"/>
    </row>
    <row r="1285" spans="3:3" x14ac:dyDescent="0.15">
      <c r="C1285"/>
    </row>
    <row r="1286" spans="3:3" x14ac:dyDescent="0.15">
      <c r="C1286"/>
    </row>
    <row r="1287" spans="3:3" x14ac:dyDescent="0.15">
      <c r="C1287"/>
    </row>
    <row r="1288" spans="3:3" x14ac:dyDescent="0.15">
      <c r="C1288"/>
    </row>
    <row r="1289" spans="3:3" x14ac:dyDescent="0.15">
      <c r="C1289"/>
    </row>
    <row r="1290" spans="3:3" x14ac:dyDescent="0.15">
      <c r="C1290"/>
    </row>
    <row r="1291" spans="3:3" x14ac:dyDescent="0.15">
      <c r="C1291"/>
    </row>
    <row r="1292" spans="3:3" x14ac:dyDescent="0.15">
      <c r="C1292"/>
    </row>
    <row r="1293" spans="3:3" x14ac:dyDescent="0.15">
      <c r="C1293"/>
    </row>
    <row r="1294" spans="3:3" x14ac:dyDescent="0.15">
      <c r="C1294"/>
    </row>
    <row r="1295" spans="3:3" x14ac:dyDescent="0.15">
      <c r="C1295"/>
    </row>
    <row r="1296" spans="3:3" x14ac:dyDescent="0.15">
      <c r="C1296"/>
    </row>
    <row r="1297" spans="3:3" x14ac:dyDescent="0.15">
      <c r="C1297"/>
    </row>
    <row r="1298" spans="3:3" x14ac:dyDescent="0.15">
      <c r="C1298"/>
    </row>
    <row r="1299" spans="3:3" x14ac:dyDescent="0.15">
      <c r="C1299"/>
    </row>
    <row r="1300" spans="3:3" x14ac:dyDescent="0.15">
      <c r="C1300"/>
    </row>
    <row r="1301" spans="3:3" x14ac:dyDescent="0.15">
      <c r="C1301"/>
    </row>
    <row r="1302" spans="3:3" x14ac:dyDescent="0.15">
      <c r="C1302"/>
    </row>
    <row r="1303" spans="3:3" x14ac:dyDescent="0.15">
      <c r="C1303"/>
    </row>
    <row r="1304" spans="3:3" x14ac:dyDescent="0.15">
      <c r="C1304"/>
    </row>
    <row r="1305" spans="3:3" x14ac:dyDescent="0.15">
      <c r="C1305"/>
    </row>
    <row r="1306" spans="3:3" x14ac:dyDescent="0.15">
      <c r="C1306"/>
    </row>
    <row r="1307" spans="3:3" x14ac:dyDescent="0.15">
      <c r="C1307"/>
    </row>
    <row r="1308" spans="3:3" x14ac:dyDescent="0.15">
      <c r="C1308"/>
    </row>
    <row r="1309" spans="3:3" x14ac:dyDescent="0.15">
      <c r="C1309"/>
    </row>
    <row r="1310" spans="3:3" x14ac:dyDescent="0.15">
      <c r="C1310"/>
    </row>
    <row r="1311" spans="3:3" x14ac:dyDescent="0.15">
      <c r="C1311"/>
    </row>
    <row r="1312" spans="3:3" x14ac:dyDescent="0.15">
      <c r="C1312"/>
    </row>
    <row r="1313" spans="3:3" x14ac:dyDescent="0.15">
      <c r="C1313"/>
    </row>
    <row r="1314" spans="3:3" x14ac:dyDescent="0.15">
      <c r="C1314"/>
    </row>
    <row r="1315" spans="3:3" x14ac:dyDescent="0.15">
      <c r="C1315"/>
    </row>
    <row r="1316" spans="3:3" x14ac:dyDescent="0.15">
      <c r="C1316"/>
    </row>
    <row r="1317" spans="3:3" x14ac:dyDescent="0.15">
      <c r="C1317"/>
    </row>
    <row r="1318" spans="3:3" x14ac:dyDescent="0.15">
      <c r="C1318"/>
    </row>
    <row r="1319" spans="3:3" x14ac:dyDescent="0.15">
      <c r="C1319"/>
    </row>
    <row r="1320" spans="3:3" x14ac:dyDescent="0.15">
      <c r="C1320"/>
    </row>
    <row r="1321" spans="3:3" x14ac:dyDescent="0.15">
      <c r="C1321"/>
    </row>
    <row r="1322" spans="3:3" x14ac:dyDescent="0.15">
      <c r="C1322"/>
    </row>
    <row r="1323" spans="3:3" x14ac:dyDescent="0.15">
      <c r="C1323"/>
    </row>
    <row r="1324" spans="3:3" x14ac:dyDescent="0.15">
      <c r="C1324"/>
    </row>
    <row r="1325" spans="3:3" x14ac:dyDescent="0.15">
      <c r="C1325"/>
    </row>
    <row r="1326" spans="3:3" x14ac:dyDescent="0.15">
      <c r="C1326"/>
    </row>
    <row r="1327" spans="3:3" x14ac:dyDescent="0.15">
      <c r="C1327"/>
    </row>
    <row r="1328" spans="3:3" x14ac:dyDescent="0.15">
      <c r="C1328"/>
    </row>
    <row r="1329" spans="3:3" x14ac:dyDescent="0.15">
      <c r="C1329"/>
    </row>
    <row r="1330" spans="3:3" x14ac:dyDescent="0.15">
      <c r="C1330"/>
    </row>
    <row r="1331" spans="3:3" x14ac:dyDescent="0.15">
      <c r="C1331"/>
    </row>
    <row r="1332" spans="3:3" x14ac:dyDescent="0.15">
      <c r="C1332"/>
    </row>
    <row r="1333" spans="3:3" x14ac:dyDescent="0.15">
      <c r="C1333"/>
    </row>
    <row r="1334" spans="3:3" x14ac:dyDescent="0.15">
      <c r="C1334"/>
    </row>
    <row r="1335" spans="3:3" x14ac:dyDescent="0.15">
      <c r="C1335"/>
    </row>
    <row r="1336" spans="3:3" x14ac:dyDescent="0.15">
      <c r="C1336"/>
    </row>
    <row r="1337" spans="3:3" x14ac:dyDescent="0.15">
      <c r="C1337"/>
    </row>
    <row r="1338" spans="3:3" x14ac:dyDescent="0.15">
      <c r="C1338"/>
    </row>
    <row r="1339" spans="3:3" x14ac:dyDescent="0.15">
      <c r="C1339"/>
    </row>
    <row r="1340" spans="3:3" x14ac:dyDescent="0.15">
      <c r="C1340"/>
    </row>
    <row r="1341" spans="3:3" x14ac:dyDescent="0.15">
      <c r="C1341"/>
    </row>
    <row r="1342" spans="3:3" x14ac:dyDescent="0.15">
      <c r="C1342"/>
    </row>
    <row r="1343" spans="3:3" x14ac:dyDescent="0.15">
      <c r="C1343"/>
    </row>
    <row r="1344" spans="3:3" x14ac:dyDescent="0.15">
      <c r="C1344"/>
    </row>
    <row r="1345" spans="3:3" x14ac:dyDescent="0.15">
      <c r="C1345"/>
    </row>
    <row r="1346" spans="3:3" x14ac:dyDescent="0.15">
      <c r="C1346"/>
    </row>
    <row r="1347" spans="3:3" x14ac:dyDescent="0.15">
      <c r="C1347"/>
    </row>
    <row r="1348" spans="3:3" x14ac:dyDescent="0.15">
      <c r="C1348"/>
    </row>
    <row r="1349" spans="3:3" x14ac:dyDescent="0.15">
      <c r="C1349"/>
    </row>
    <row r="1350" spans="3:3" x14ac:dyDescent="0.15">
      <c r="C1350"/>
    </row>
    <row r="1351" spans="3:3" x14ac:dyDescent="0.15">
      <c r="C1351"/>
    </row>
    <row r="1352" spans="3:3" x14ac:dyDescent="0.15">
      <c r="C1352"/>
    </row>
    <row r="1353" spans="3:3" x14ac:dyDescent="0.15">
      <c r="C1353"/>
    </row>
    <row r="1354" spans="3:3" x14ac:dyDescent="0.15">
      <c r="C1354"/>
    </row>
    <row r="1355" spans="3:3" x14ac:dyDescent="0.15">
      <c r="C1355"/>
    </row>
    <row r="1356" spans="3:3" x14ac:dyDescent="0.15">
      <c r="C1356"/>
    </row>
    <row r="1357" spans="3:3" x14ac:dyDescent="0.15">
      <c r="C1357"/>
    </row>
    <row r="1358" spans="3:3" x14ac:dyDescent="0.15">
      <c r="C1358"/>
    </row>
    <row r="1359" spans="3:3" x14ac:dyDescent="0.15">
      <c r="C1359"/>
    </row>
    <row r="1360" spans="3:3" x14ac:dyDescent="0.15">
      <c r="C1360"/>
    </row>
    <row r="1361" spans="3:3" x14ac:dyDescent="0.15">
      <c r="C1361"/>
    </row>
    <row r="1362" spans="3:3" x14ac:dyDescent="0.15">
      <c r="C1362"/>
    </row>
    <row r="1363" spans="3:3" x14ac:dyDescent="0.15">
      <c r="C1363"/>
    </row>
    <row r="1364" spans="3:3" x14ac:dyDescent="0.15">
      <c r="C1364"/>
    </row>
    <row r="1365" spans="3:3" x14ac:dyDescent="0.15">
      <c r="C1365"/>
    </row>
    <row r="1366" spans="3:3" x14ac:dyDescent="0.15">
      <c r="C1366"/>
    </row>
    <row r="1367" spans="3:3" x14ac:dyDescent="0.15">
      <c r="C1367"/>
    </row>
    <row r="1368" spans="3:3" x14ac:dyDescent="0.15">
      <c r="C1368"/>
    </row>
    <row r="1369" spans="3:3" x14ac:dyDescent="0.15">
      <c r="C1369"/>
    </row>
    <row r="1370" spans="3:3" x14ac:dyDescent="0.15">
      <c r="C1370"/>
    </row>
    <row r="1371" spans="3:3" x14ac:dyDescent="0.15">
      <c r="C1371"/>
    </row>
    <row r="1372" spans="3:3" x14ac:dyDescent="0.15">
      <c r="C1372"/>
    </row>
    <row r="1373" spans="3:3" x14ac:dyDescent="0.15">
      <c r="C1373"/>
    </row>
    <row r="1374" spans="3:3" x14ac:dyDescent="0.15">
      <c r="C1374"/>
    </row>
    <row r="1375" spans="3:3" x14ac:dyDescent="0.15">
      <c r="C1375"/>
    </row>
    <row r="1376" spans="3:3" x14ac:dyDescent="0.15">
      <c r="C1376"/>
    </row>
    <row r="1377" spans="3:3" x14ac:dyDescent="0.15">
      <c r="C1377"/>
    </row>
    <row r="1378" spans="3:3" x14ac:dyDescent="0.15">
      <c r="C1378"/>
    </row>
    <row r="1379" spans="3:3" x14ac:dyDescent="0.15">
      <c r="C1379"/>
    </row>
    <row r="1380" spans="3:3" x14ac:dyDescent="0.15">
      <c r="C1380"/>
    </row>
    <row r="1381" spans="3:3" x14ac:dyDescent="0.15">
      <c r="C1381"/>
    </row>
    <row r="1382" spans="3:3" x14ac:dyDescent="0.15">
      <c r="C1382"/>
    </row>
    <row r="1383" spans="3:3" x14ac:dyDescent="0.15">
      <c r="C1383"/>
    </row>
    <row r="1384" spans="3:3" x14ac:dyDescent="0.15">
      <c r="C1384"/>
    </row>
    <row r="1385" spans="3:3" x14ac:dyDescent="0.15">
      <c r="C1385"/>
    </row>
    <row r="1386" spans="3:3" x14ac:dyDescent="0.15">
      <c r="C1386"/>
    </row>
    <row r="1387" spans="3:3" x14ac:dyDescent="0.15">
      <c r="C1387"/>
    </row>
    <row r="1388" spans="3:3" x14ac:dyDescent="0.15">
      <c r="C1388"/>
    </row>
    <row r="1389" spans="3:3" x14ac:dyDescent="0.15">
      <c r="C1389"/>
    </row>
    <row r="1390" spans="3:3" x14ac:dyDescent="0.15">
      <c r="C1390"/>
    </row>
    <row r="1391" spans="3:3" x14ac:dyDescent="0.15">
      <c r="C1391"/>
    </row>
    <row r="1392" spans="3:3" x14ac:dyDescent="0.15">
      <c r="C1392"/>
    </row>
    <row r="1393" spans="3:3" x14ac:dyDescent="0.15">
      <c r="C1393"/>
    </row>
    <row r="1394" spans="3:3" x14ac:dyDescent="0.15">
      <c r="C1394"/>
    </row>
    <row r="1395" spans="3:3" x14ac:dyDescent="0.15">
      <c r="C1395"/>
    </row>
    <row r="1396" spans="3:3" x14ac:dyDescent="0.15">
      <c r="C1396"/>
    </row>
    <row r="1397" spans="3:3" x14ac:dyDescent="0.15">
      <c r="C1397"/>
    </row>
    <row r="1398" spans="3:3" x14ac:dyDescent="0.15">
      <c r="C1398"/>
    </row>
    <row r="1399" spans="3:3" x14ac:dyDescent="0.15">
      <c r="C1399"/>
    </row>
    <row r="1400" spans="3:3" x14ac:dyDescent="0.15">
      <c r="C1400"/>
    </row>
    <row r="1401" spans="3:3" x14ac:dyDescent="0.15">
      <c r="C1401"/>
    </row>
    <row r="1402" spans="3:3" x14ac:dyDescent="0.15">
      <c r="C1402"/>
    </row>
    <row r="1403" spans="3:3" x14ac:dyDescent="0.15">
      <c r="C1403"/>
    </row>
    <row r="1404" spans="3:3" x14ac:dyDescent="0.15">
      <c r="C1404"/>
    </row>
    <row r="1405" spans="3:3" x14ac:dyDescent="0.15">
      <c r="C1405"/>
    </row>
    <row r="1406" spans="3:3" x14ac:dyDescent="0.15">
      <c r="C1406"/>
    </row>
    <row r="1407" spans="3:3" x14ac:dyDescent="0.15">
      <c r="C1407"/>
    </row>
    <row r="1408" spans="3:3" x14ac:dyDescent="0.15">
      <c r="C1408"/>
    </row>
  </sheetData>
  <sheetProtection algorithmName="SHA-512" hashValue="p9ibzQy1/wqhkhF8EOeUPb0V1ZTWYcIymyTV5y5KvZj3o1NPpUp8xsc9BXbZlcUxGzYsmueJ2/3w7iQNd/bYLQ==" saltValue="/9wnW2jBZVQFs8a/soTTFA==" spinCount="100000" sheet="1" insertColumns="0" insertRows="0" deleteColumns="0" deleteRows="0"/>
  <sortState ref="L67:AF94">
    <sortCondition ref="AE67:AE94"/>
  </sortState>
  <dataConsolidate/>
  <customSheetViews>
    <customSheetView guid="{4EAC653A-9D88-4D70-A75C-EFB4EA9B306F}" showPageBreaks="1" zeroValues="0" fitToPage="1" printArea="1" topLeftCell="R1">
      <selection activeCell="W2" sqref="W2:AG48"/>
      <pageMargins left="0.98425196850393704" right="0.98425196850393704" top="0.98425196850393704" bottom="0.98425196850393704" header="0.51181102362204722" footer="0.51181102362204722"/>
      <printOptions horizontalCentered="1"/>
      <pageSetup paperSize="9" scale="94" orientation="portrait" r:id="rId1"/>
    </customSheetView>
    <customSheetView guid="{8C013384-B3A3-4BA1-9FB7-E1F9CD77BBB2}" showPageBreaks="1" zeroValues="0" fitToPage="1" printArea="1" topLeftCell="I40">
      <selection activeCell="R57" sqref="M2:R57"/>
      <pageMargins left="0.70866141732283472" right="0.70866141732283472" top="0.74803149606299213" bottom="0.74803149606299213" header="0.31496062992125984" footer="0.31496062992125984"/>
      <printOptions horizontalCentered="1"/>
      <pageSetup paperSize="9" scale="94" orientation="portrait" r:id="rId2"/>
    </customSheetView>
    <customSheetView guid="{190C3094-A738-4124-8874-74F158CE3F76}" scale="77" showPageBreaks="1" zeroValues="0" fitToPage="1" printArea="1" topLeftCell="AH1">
      <selection activeCell="AL2" sqref="AL2:BA48"/>
      <pageMargins left="0.7" right="0.7" top="0.75" bottom="0.75" header="0.3" footer="0.3"/>
      <pageSetup paperSize="9" scale="74" orientation="portrait" r:id="rId3"/>
    </customSheetView>
  </customSheetViews>
  <mergeCells count="266">
    <mergeCell ref="BO43:BQ44"/>
    <mergeCell ref="BR43:BR44"/>
    <mergeCell ref="M56:AA77"/>
    <mergeCell ref="N39:N40"/>
    <mergeCell ref="N35:N36"/>
    <mergeCell ref="N37:N38"/>
    <mergeCell ref="R7:R8"/>
    <mergeCell ref="Y7:Y8"/>
    <mergeCell ref="Q7:Q8"/>
    <mergeCell ref="X7:X8"/>
    <mergeCell ref="P43:P44"/>
    <mergeCell ref="P45:P46"/>
    <mergeCell ref="W37:W38"/>
    <mergeCell ref="W39:W40"/>
    <mergeCell ref="W41:W42"/>
    <mergeCell ref="W43:W44"/>
    <mergeCell ref="W45:W46"/>
    <mergeCell ref="P39:P40"/>
    <mergeCell ref="P37:P38"/>
    <mergeCell ref="P41:P42"/>
    <mergeCell ref="BE7:BE8"/>
    <mergeCell ref="BJ38:BK38"/>
    <mergeCell ref="BJ39:BK39"/>
    <mergeCell ref="U25:U26"/>
    <mergeCell ref="AB2:AD2"/>
    <mergeCell ref="N3:Y3"/>
    <mergeCell ref="U4:Y4"/>
    <mergeCell ref="Q4:R4"/>
    <mergeCell ref="U7:U8"/>
    <mergeCell ref="O5:Q6"/>
    <mergeCell ref="V5:X6"/>
    <mergeCell ref="AB7:AB8"/>
    <mergeCell ref="AC7:AC8"/>
    <mergeCell ref="N2:AA2"/>
    <mergeCell ref="T5:T8"/>
    <mergeCell ref="AA5:AA8"/>
    <mergeCell ref="N7:N8"/>
    <mergeCell ref="BJ1:BR1"/>
    <mergeCell ref="BL41:BM41"/>
    <mergeCell ref="BO12:BQ12"/>
    <mergeCell ref="AY2:BB2"/>
    <mergeCell ref="AY7:AY8"/>
    <mergeCell ref="AZ7:AZ8"/>
    <mergeCell ref="BA7:BA8"/>
    <mergeCell ref="BB7:BB8"/>
    <mergeCell ref="BO40:BQ40"/>
    <mergeCell ref="AY22:AY23"/>
    <mergeCell ref="BA22:BA23"/>
    <mergeCell ref="BR36:BR38"/>
    <mergeCell ref="BO2:BR2"/>
    <mergeCell ref="BO3:BR3"/>
    <mergeCell ref="BO4:BR4"/>
    <mergeCell ref="AZ22:AZ23"/>
    <mergeCell ref="AY5:AY6"/>
    <mergeCell ref="AZ5:BB6"/>
    <mergeCell ref="BO41:BQ41"/>
    <mergeCell ref="BD4:BG4"/>
    <mergeCell ref="BJ2:BM2"/>
    <mergeCell ref="BJ40:BL40"/>
    <mergeCell ref="BD2:BG2"/>
    <mergeCell ref="BD7:BD8"/>
    <mergeCell ref="BD5:BD6"/>
    <mergeCell ref="BD20:BD21"/>
    <mergeCell ref="BD36:BD37"/>
    <mergeCell ref="BE20:BG21"/>
    <mergeCell ref="BE36:BG37"/>
    <mergeCell ref="BQ47:BR47"/>
    <mergeCell ref="S5:S8"/>
    <mergeCell ref="BQ46:BR46"/>
    <mergeCell ref="BA38:BA39"/>
    <mergeCell ref="BB38:BB39"/>
    <mergeCell ref="BD38:BD39"/>
    <mergeCell ref="BE38:BE39"/>
    <mergeCell ref="BG38:BG39"/>
    <mergeCell ref="AU7:AU8"/>
    <mergeCell ref="BB22:BB23"/>
    <mergeCell ref="BD22:BD23"/>
    <mergeCell ref="BE22:BE23"/>
    <mergeCell ref="BF22:BF23"/>
    <mergeCell ref="BG22:BG23"/>
    <mergeCell ref="BL44:BM44"/>
    <mergeCell ref="BL42:BM42"/>
    <mergeCell ref="BF7:BF8"/>
    <mergeCell ref="BG7:BG8"/>
    <mergeCell ref="BO42:BQ42"/>
    <mergeCell ref="U19:U20"/>
    <mergeCell ref="BL43:BM43"/>
    <mergeCell ref="U43:U44"/>
    <mergeCell ref="U13:U14"/>
    <mergeCell ref="A1:C1"/>
    <mergeCell ref="D1:L1"/>
    <mergeCell ref="K2:L2"/>
    <mergeCell ref="K3:L3"/>
    <mergeCell ref="F4:H4"/>
    <mergeCell ref="N1:R1"/>
    <mergeCell ref="A2:I2"/>
    <mergeCell ref="E5:I5"/>
    <mergeCell ref="E6:I6"/>
    <mergeCell ref="P25:P26"/>
    <mergeCell ref="P23:P24"/>
    <mergeCell ref="P21:P22"/>
    <mergeCell ref="W23:W24"/>
    <mergeCell ref="W25:W26"/>
    <mergeCell ref="W27:W28"/>
    <mergeCell ref="N9:N10"/>
    <mergeCell ref="O7:O8"/>
    <mergeCell ref="K7:K8"/>
    <mergeCell ref="BE5:BG6"/>
    <mergeCell ref="AN5:AP6"/>
    <mergeCell ref="BO46:BP46"/>
    <mergeCell ref="AM5:AM8"/>
    <mergeCell ref="AY3:BG3"/>
    <mergeCell ref="BJ4:BM4"/>
    <mergeCell ref="BJ3:BM3"/>
    <mergeCell ref="J4:J6"/>
    <mergeCell ref="Z5:Z8"/>
    <mergeCell ref="AJ5:AJ8"/>
    <mergeCell ref="AS5:AS8"/>
    <mergeCell ref="J7:J8"/>
    <mergeCell ref="N13:N14"/>
    <mergeCell ref="W11:W12"/>
    <mergeCell ref="W13:W14"/>
    <mergeCell ref="P17:P18"/>
    <mergeCell ref="N19:N20"/>
    <mergeCell ref="W21:W22"/>
    <mergeCell ref="U29:U30"/>
    <mergeCell ref="U31:U32"/>
    <mergeCell ref="K4:L6"/>
    <mergeCell ref="P15:P16"/>
    <mergeCell ref="W15:W16"/>
    <mergeCell ref="W17:W18"/>
    <mergeCell ref="P35:P36"/>
    <mergeCell ref="P27:P28"/>
    <mergeCell ref="AN4:AR4"/>
    <mergeCell ref="AH7:AH8"/>
    <mergeCell ref="AE7:AE8"/>
    <mergeCell ref="AN17:AN18"/>
    <mergeCell ref="AP17:AP18"/>
    <mergeCell ref="AI7:AI8"/>
    <mergeCell ref="AE5:AH6"/>
    <mergeCell ref="AN13:AN14"/>
    <mergeCell ref="AF7:AF8"/>
    <mergeCell ref="AG7:AG8"/>
    <mergeCell ref="AP7:AP8"/>
    <mergeCell ref="AN11:AN12"/>
    <mergeCell ref="AN7:AN8"/>
    <mergeCell ref="AE2:AT2"/>
    <mergeCell ref="AP27:AP28"/>
    <mergeCell ref="AP23:AP24"/>
    <mergeCell ref="AN19:AN20"/>
    <mergeCell ref="AP25:AP26"/>
    <mergeCell ref="U47:U48"/>
    <mergeCell ref="U45:U46"/>
    <mergeCell ref="AP45:AP46"/>
    <mergeCell ref="AN43:AN44"/>
    <mergeCell ref="AN45:AN46"/>
    <mergeCell ref="AN47:AN48"/>
    <mergeCell ref="AP47:AP48"/>
    <mergeCell ref="AI29:AI30"/>
    <mergeCell ref="AP39:AP40"/>
    <mergeCell ref="AP31:AP32"/>
    <mergeCell ref="AP33:AP34"/>
    <mergeCell ref="AP35:AP36"/>
    <mergeCell ref="AP37:AP38"/>
    <mergeCell ref="AP29:AP30"/>
    <mergeCell ref="AN33:AN34"/>
    <mergeCell ref="AN35:AN36"/>
    <mergeCell ref="AN27:AN28"/>
    <mergeCell ref="AP43:AP44"/>
    <mergeCell ref="AP41:AP42"/>
    <mergeCell ref="P47:P48"/>
    <mergeCell ref="W47:W48"/>
    <mergeCell ref="A55:A94"/>
    <mergeCell ref="C49:I51"/>
    <mergeCell ref="D52:I54"/>
    <mergeCell ref="N21:N22"/>
    <mergeCell ref="N23:N24"/>
    <mergeCell ref="N25:N26"/>
    <mergeCell ref="N27:N28"/>
    <mergeCell ref="U23:U24"/>
    <mergeCell ref="N29:N30"/>
    <mergeCell ref="U27:U28"/>
    <mergeCell ref="W29:W30"/>
    <mergeCell ref="U35:U36"/>
    <mergeCell ref="N41:N42"/>
    <mergeCell ref="N43:N44"/>
    <mergeCell ref="N45:N46"/>
    <mergeCell ref="N47:N48"/>
    <mergeCell ref="U41:U42"/>
    <mergeCell ref="P31:P32"/>
    <mergeCell ref="W31:W32"/>
    <mergeCell ref="W33:W34"/>
    <mergeCell ref="W35:W36"/>
    <mergeCell ref="U21:U22"/>
    <mergeCell ref="BJ37:BK37"/>
    <mergeCell ref="BJ36:BK36"/>
    <mergeCell ref="C7:C8"/>
    <mergeCell ref="P7:P8"/>
    <mergeCell ref="V7:V8"/>
    <mergeCell ref="W7:W8"/>
    <mergeCell ref="U9:U10"/>
    <mergeCell ref="L7:L8"/>
    <mergeCell ref="N17:N18"/>
    <mergeCell ref="P11:P12"/>
    <mergeCell ref="AP21:AP22"/>
    <mergeCell ref="AQ7:AQ8"/>
    <mergeCell ref="AR7:AR8"/>
    <mergeCell ref="AP9:AP10"/>
    <mergeCell ref="AP11:AP12"/>
    <mergeCell ref="AP13:AP14"/>
    <mergeCell ref="AN25:AN26"/>
    <mergeCell ref="AN9:AN10"/>
    <mergeCell ref="AN15:AN16"/>
    <mergeCell ref="AP15:AP16"/>
    <mergeCell ref="AN21:AN22"/>
    <mergeCell ref="AN23:AN24"/>
    <mergeCell ref="AP19:AP20"/>
    <mergeCell ref="AV7:AV8"/>
    <mergeCell ref="AY20:AY21"/>
    <mergeCell ref="AY36:AY37"/>
    <mergeCell ref="AZ36:BB37"/>
    <mergeCell ref="AN41:AN42"/>
    <mergeCell ref="AN39:AN40"/>
    <mergeCell ref="U39:U40"/>
    <mergeCell ref="B7:B8"/>
    <mergeCell ref="A7:A8"/>
    <mergeCell ref="AT5:AT8"/>
    <mergeCell ref="A3:C6"/>
    <mergeCell ref="P13:P14"/>
    <mergeCell ref="W9:W10"/>
    <mergeCell ref="W19:W20"/>
    <mergeCell ref="U11:U12"/>
    <mergeCell ref="H3:J3"/>
    <mergeCell ref="I7:I8"/>
    <mergeCell ref="U17:U18"/>
    <mergeCell ref="P29:P30"/>
    <mergeCell ref="N15:N16"/>
    <mergeCell ref="P19:P20"/>
    <mergeCell ref="U15:U16"/>
    <mergeCell ref="P9:P10"/>
    <mergeCell ref="AE3:AR3"/>
    <mergeCell ref="AO7:AO8"/>
    <mergeCell ref="BS6:BS11"/>
    <mergeCell ref="BJ45:BK45"/>
    <mergeCell ref="BL45:BR45"/>
    <mergeCell ref="BU7:BX7"/>
    <mergeCell ref="AK5:AK8"/>
    <mergeCell ref="AL5:AL8"/>
    <mergeCell ref="BO47:BP47"/>
    <mergeCell ref="N11:N12"/>
    <mergeCell ref="BF38:BF39"/>
    <mergeCell ref="AY38:AY39"/>
    <mergeCell ref="AZ38:AZ39"/>
    <mergeCell ref="AE29:AE30"/>
    <mergeCell ref="AN37:AN38"/>
    <mergeCell ref="AN29:AN30"/>
    <mergeCell ref="AN31:AN32"/>
    <mergeCell ref="U33:U34"/>
    <mergeCell ref="P33:P34"/>
    <mergeCell ref="N31:N32"/>
    <mergeCell ref="N33:N34"/>
    <mergeCell ref="U37:U38"/>
    <mergeCell ref="AF29:AF30"/>
    <mergeCell ref="AG29:AG30"/>
    <mergeCell ref="AH29:AH30"/>
    <mergeCell ref="AZ20:BB21"/>
  </mergeCells>
  <phoneticPr fontId="1"/>
  <dataValidations xWindow="603" yWindow="207" count="13">
    <dataValidation type="list" allowBlank="1" showInputMessage="1" showErrorMessage="1" sqref="BL44:BM44" xr:uid="{00000000-0002-0000-0000-000000000000}">
      <formula1>"選択してください,有り,無し"</formula1>
    </dataValidation>
    <dataValidation type="list" allowBlank="1" showInputMessage="1" prompt="種目を選択" sqref="BA38:BA39 BA22 BA7:BA8" xr:uid="{00000000-0002-0000-0000-000001000000}">
      <formula1>"選択して下さい ,M1,M2,M3,M4,M5,M6"</formula1>
    </dataValidation>
    <dataValidation type="list" allowBlank="1" showInputMessage="1" sqref="AN9:AN48 N9:N48" xr:uid="{00000000-0002-0000-0000-000003000000}">
      <formula1>"　 ,MD1,MD2,MD3,MD4,MD5,MD6"</formula1>
    </dataValidation>
    <dataValidation type="list" allowBlank="1" showInputMessage="1" sqref="AE53:AE55" xr:uid="{00000000-0002-0000-0000-000006000000}">
      <formula1>" ,MS,MSA,MSB,WS,WSA,WSB"</formula1>
    </dataValidation>
    <dataValidation type="list" allowBlank="1" sqref="D1:L1" xr:uid="{00000000-0002-0000-0000-000009000000}">
      <formula1>"　,大会名を選択又は手入力してください,第14回宝塚ジュニアＯＰバドミントン大会"</formula1>
    </dataValidation>
    <dataValidation type="list" allowBlank="1" showInputMessage="1" showErrorMessage="1" sqref="I4" xr:uid="{F3582D9F-2B50-423A-938A-B579464C6EE0}">
      <formula1>"選んでください,新規登録"</formula1>
    </dataValidation>
    <dataValidation type="list" allowBlank="1" showInputMessage="1" showErrorMessage="1" sqref="I9:I48" xr:uid="{988380DE-0F53-43DC-A001-4181CE3B17A3}">
      <formula1>"　,新規個人登録"</formula1>
    </dataValidation>
    <dataValidation type="list" allowBlank="1" showInputMessage="1" showErrorMessage="1" sqref="J9:J48" xr:uid="{F01ED30A-B778-4A29-BB6F-C68844E6ABAC}">
      <formula1>"　,小中高"</formula1>
    </dataValidation>
    <dataValidation type="list" allowBlank="1" showInputMessage="1" sqref="U9:U48" xr:uid="{B13BED2F-4CF4-496D-924E-01DB552164B1}">
      <formula1>"　 ,WD1,WD2,WD3,WD4,WD5,WD6"</formula1>
    </dataValidation>
    <dataValidation type="list" allowBlank="1" showInputMessage="1" sqref="AE9:AE28" xr:uid="{E0313F43-5CF4-4AD5-8998-4BC3960B73FA}">
      <formula1>"　 ,MS1,MS2,MS3,MS4,MS5,MS6"</formula1>
    </dataValidation>
    <dataValidation type="list" allowBlank="1" showInputMessage="1" showErrorMessage="1" sqref="AE31:AE50" xr:uid="{2E552D68-A074-45A0-BA7E-C0132ED547D3}">
      <formula1>"　 ,WS1,WS2,WS3,WS4,WS5,WS6"</formula1>
    </dataValidation>
    <dataValidation type="list" allowBlank="1" showInputMessage="1" prompt="種目を選択" sqref="BF7:BF8 BF22:BF23 BF38:BF39" xr:uid="{3822704F-3E11-4846-808F-E6FFE5B929D5}">
      <formula1>"選択して下さい ,W1,W2,W3,W4,W5,W6"</formula1>
    </dataValidation>
    <dataValidation type="list" allowBlank="1" showInputMessage="1" showErrorMessage="1" sqref="AY7:AY8 AY22:AY23 AY38:AY39 BD38:BD39 BD22:BD23 BD7:BD8" xr:uid="{5AECA12B-F3B3-4AF8-B1CC-60BF016CAA32}">
      <formula1>"選択,一般,小中高"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97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  <pageSetUpPr autoPageBreaks="0"/>
  </sheetPr>
  <dimension ref="A1:BC160"/>
  <sheetViews>
    <sheetView zoomScale="71" zoomScaleNormal="71" workbookViewId="0">
      <selection activeCell="P121" sqref="P121"/>
    </sheetView>
  </sheetViews>
  <sheetFormatPr defaultRowHeight="13.5" x14ac:dyDescent="0.15"/>
  <cols>
    <col min="1" max="1" width="5.125" style="52" customWidth="1"/>
    <col min="2" max="2" width="14.375" style="41" customWidth="1"/>
    <col min="3" max="3" width="15.75" style="41" customWidth="1"/>
    <col min="4" max="4" width="7.625" style="41" customWidth="1"/>
    <col min="5" max="5" width="20.5" style="41" customWidth="1"/>
    <col min="6" max="6" width="21.5" style="41" customWidth="1"/>
    <col min="7" max="7" width="4.625" style="41" customWidth="1"/>
    <col min="8" max="8" width="14.125" style="41" customWidth="1"/>
    <col min="9" max="13" width="12.375" style="41" customWidth="1"/>
    <col min="14" max="14" width="10.5" style="41" bestFit="1" customWidth="1"/>
    <col min="15" max="27" width="9" style="41"/>
    <col min="28" max="28" width="10.25" style="41" bestFit="1" customWidth="1"/>
    <col min="29" max="43" width="9" style="41"/>
    <col min="44" max="44" width="13.5" style="41" bestFit="1" customWidth="1"/>
    <col min="45" max="16384" width="9" style="41"/>
  </cols>
  <sheetData>
    <row r="1" spans="1:21" x14ac:dyDescent="0.15">
      <c r="A1" s="51" t="s">
        <v>34</v>
      </c>
      <c r="B1" s="44" t="s">
        <v>33</v>
      </c>
      <c r="C1" s="44" t="s">
        <v>27</v>
      </c>
      <c r="D1" s="44" t="s">
        <v>18</v>
      </c>
      <c r="E1" s="44" t="s">
        <v>13</v>
      </c>
      <c r="F1" s="44" t="s">
        <v>14</v>
      </c>
      <c r="G1" s="44" t="s">
        <v>15</v>
      </c>
      <c r="H1" s="44" t="s">
        <v>16</v>
      </c>
      <c r="I1" s="44" t="s">
        <v>17</v>
      </c>
      <c r="J1" s="44"/>
      <c r="K1" s="44"/>
      <c r="L1" s="44"/>
      <c r="M1" s="44"/>
      <c r="N1" s="54" t="s">
        <v>36</v>
      </c>
      <c r="O1" s="54" t="s">
        <v>37</v>
      </c>
      <c r="P1" s="54" t="s">
        <v>38</v>
      </c>
      <c r="Q1" s="54" t="s">
        <v>39</v>
      </c>
      <c r="R1" s="49" t="s">
        <v>25</v>
      </c>
      <c r="S1" s="49" t="s">
        <v>26</v>
      </c>
      <c r="T1" s="48" t="s">
        <v>32</v>
      </c>
      <c r="U1" s="50">
        <v>1</v>
      </c>
    </row>
    <row r="2" spans="1:21" x14ac:dyDescent="0.15">
      <c r="A2" s="52">
        <v>1</v>
      </c>
      <c r="B2" s="41" t="str">
        <f>IF(R2&lt;&gt;0,申込１!$F$4,"")</f>
        <v/>
      </c>
      <c r="C2" s="41" t="str">
        <f>申込１!AI9</f>
        <v/>
      </c>
      <c r="D2" s="41" t="str">
        <f>IFERROR(IF(申込１!AE9&lt;&gt;0,申込１!AE9,""),"")</f>
        <v xml:space="preserve">　 </v>
      </c>
      <c r="E2" s="41" t="str">
        <f>申込１!AH9&amp;" "&amp;C2</f>
        <v xml:space="preserve"> </v>
      </c>
      <c r="G2" s="41">
        <f>申込１!AG9</f>
        <v>0</v>
      </c>
      <c r="H2" s="41" t="str">
        <f t="shared" ref="H2:H41" si="0">C2</f>
        <v/>
      </c>
      <c r="I2" s="41" t="str">
        <f>申込１!AL9</f>
        <v/>
      </c>
      <c r="N2" s="41" t="str">
        <f t="shared" ref="N2:N41" si="1">IFERROR(IF(R2&lt;&gt;"",VLOOKUP(R2,$A$114:$J$153,9,FALSE),""),"")</f>
        <v/>
      </c>
      <c r="P2" s="41" t="str">
        <f t="shared" ref="P2:P41" si="2">IFERROR(IF(R2&lt;&gt;"",VLOOKUP(R2,$A$114:$J$153,10,FALSE),""),"")</f>
        <v/>
      </c>
      <c r="R2" s="41">
        <f>申込１!AF9</f>
        <v>0</v>
      </c>
      <c r="T2" s="41" t="str">
        <f>IF(R2=0,"","OK")</f>
        <v/>
      </c>
      <c r="U2" s="41">
        <v>2</v>
      </c>
    </row>
    <row r="3" spans="1:21" x14ac:dyDescent="0.15">
      <c r="A3" s="52">
        <v>2</v>
      </c>
      <c r="B3" s="41" t="str">
        <f>IF(R3&lt;&gt;0,申込１!$F$4,"")</f>
        <v/>
      </c>
      <c r="C3" s="41" t="str">
        <f>申込１!AI10</f>
        <v/>
      </c>
      <c r="D3" s="41" t="str">
        <f>IFERROR(IF(申込１!AE10&lt;&gt;0,申込１!AE10,""),"")</f>
        <v/>
      </c>
      <c r="E3" s="41" t="str">
        <f>申込１!AH10&amp;" "&amp;C3</f>
        <v xml:space="preserve"> </v>
      </c>
      <c r="G3" s="41">
        <f>申込１!AG10</f>
        <v>0</v>
      </c>
      <c r="H3" s="41" t="str">
        <f t="shared" si="0"/>
        <v/>
      </c>
      <c r="I3" s="41" t="str">
        <f>申込１!AL10</f>
        <v/>
      </c>
      <c r="N3" s="41" t="str">
        <f t="shared" si="1"/>
        <v/>
      </c>
      <c r="P3" s="41" t="str">
        <f t="shared" si="2"/>
        <v/>
      </c>
      <c r="R3" s="41">
        <f>申込１!AF10</f>
        <v>0</v>
      </c>
      <c r="T3" s="41" t="str">
        <f t="shared" ref="T3:T41" si="3">IF(R3=0,"","OK")</f>
        <v/>
      </c>
      <c r="U3" s="41">
        <v>3</v>
      </c>
    </row>
    <row r="4" spans="1:21" x14ac:dyDescent="0.15">
      <c r="A4" s="52">
        <v>3</v>
      </c>
      <c r="B4" s="41" t="str">
        <f>IF(R4&lt;&gt;0,申込１!$F$4,"")</f>
        <v/>
      </c>
      <c r="C4" s="41" t="str">
        <f>申込１!AI11</f>
        <v/>
      </c>
      <c r="D4" s="41" t="str">
        <f>IFERROR(IF(申込１!AE11&lt;&gt;0,申込１!AE11,""),"")</f>
        <v/>
      </c>
      <c r="E4" s="41" t="str">
        <f>申込１!AH11&amp;" "&amp;C4</f>
        <v xml:space="preserve"> </v>
      </c>
      <c r="G4" s="41">
        <f>申込１!AG11</f>
        <v>0</v>
      </c>
      <c r="H4" s="41" t="str">
        <f t="shared" si="0"/>
        <v/>
      </c>
      <c r="I4" s="41" t="str">
        <f>申込１!AL11</f>
        <v/>
      </c>
      <c r="N4" s="41" t="str">
        <f t="shared" si="1"/>
        <v/>
      </c>
      <c r="P4" s="41" t="str">
        <f t="shared" si="2"/>
        <v/>
      </c>
      <c r="R4" s="41">
        <f>申込１!AF11</f>
        <v>0</v>
      </c>
      <c r="T4" s="41" t="str">
        <f t="shared" si="3"/>
        <v/>
      </c>
      <c r="U4" s="41">
        <v>4</v>
      </c>
    </row>
    <row r="5" spans="1:21" x14ac:dyDescent="0.15">
      <c r="A5" s="52">
        <v>4</v>
      </c>
      <c r="B5" s="41" t="str">
        <f>IF(R5&lt;&gt;0,申込１!$F$4,"")</f>
        <v/>
      </c>
      <c r="C5" s="41" t="str">
        <f>申込１!AI12</f>
        <v/>
      </c>
      <c r="D5" s="41" t="str">
        <f>IFERROR(IF(申込１!AE12&lt;&gt;0,申込１!AE12,""),"")</f>
        <v/>
      </c>
      <c r="E5" s="41" t="str">
        <f>申込１!AH12&amp;" "&amp;C5</f>
        <v xml:space="preserve"> </v>
      </c>
      <c r="G5" s="41">
        <f>申込１!AG12</f>
        <v>0</v>
      </c>
      <c r="H5" s="41" t="str">
        <f t="shared" si="0"/>
        <v/>
      </c>
      <c r="I5" s="41" t="str">
        <f>申込１!AL12</f>
        <v/>
      </c>
      <c r="N5" s="41" t="str">
        <f t="shared" si="1"/>
        <v/>
      </c>
      <c r="P5" s="41" t="str">
        <f t="shared" si="2"/>
        <v/>
      </c>
      <c r="R5" s="41">
        <f>申込１!AF12</f>
        <v>0</v>
      </c>
      <c r="T5" s="41" t="str">
        <f t="shared" si="3"/>
        <v/>
      </c>
      <c r="U5" s="41">
        <v>5</v>
      </c>
    </row>
    <row r="6" spans="1:21" x14ac:dyDescent="0.15">
      <c r="A6" s="52">
        <v>5</v>
      </c>
      <c r="B6" s="41" t="str">
        <f>IF(R6&lt;&gt;0,申込１!$F$4,"")</f>
        <v/>
      </c>
      <c r="C6" s="41" t="str">
        <f>申込１!AI13</f>
        <v/>
      </c>
      <c r="D6" s="41" t="str">
        <f>IFERROR(IF(申込１!AE13&lt;&gt;0,申込１!AE13,""),"")</f>
        <v/>
      </c>
      <c r="E6" s="41" t="str">
        <f>申込１!AH13&amp;" "&amp;C6</f>
        <v xml:space="preserve"> </v>
      </c>
      <c r="G6" s="41">
        <f>申込１!AG13</f>
        <v>0</v>
      </c>
      <c r="H6" s="41" t="str">
        <f t="shared" si="0"/>
        <v/>
      </c>
      <c r="I6" s="41" t="str">
        <f>申込１!AL13</f>
        <v/>
      </c>
      <c r="N6" s="41" t="str">
        <f t="shared" si="1"/>
        <v/>
      </c>
      <c r="P6" s="41" t="str">
        <f t="shared" si="2"/>
        <v/>
      </c>
      <c r="R6" s="41">
        <f>申込１!AF13</f>
        <v>0</v>
      </c>
      <c r="T6" s="41" t="str">
        <f t="shared" si="3"/>
        <v/>
      </c>
      <c r="U6" s="41">
        <v>6</v>
      </c>
    </row>
    <row r="7" spans="1:21" x14ac:dyDescent="0.15">
      <c r="A7" s="52">
        <v>6</v>
      </c>
      <c r="B7" s="41" t="str">
        <f>IF(R7&lt;&gt;0,申込１!$F$4,"")</f>
        <v/>
      </c>
      <c r="C7" s="41" t="str">
        <f>申込１!AI14</f>
        <v/>
      </c>
      <c r="D7" s="41" t="str">
        <f>IFERROR(IF(申込１!AE14&lt;&gt;0,申込１!AE14,""),"")</f>
        <v/>
      </c>
      <c r="E7" s="41" t="str">
        <f>申込１!AH14&amp;" "&amp;C7</f>
        <v xml:space="preserve"> </v>
      </c>
      <c r="G7" s="41">
        <f>申込１!AG14</f>
        <v>0</v>
      </c>
      <c r="H7" s="41" t="str">
        <f t="shared" si="0"/>
        <v/>
      </c>
      <c r="I7" s="41" t="str">
        <f>申込１!AL14</f>
        <v/>
      </c>
      <c r="N7" s="41" t="str">
        <f t="shared" si="1"/>
        <v/>
      </c>
      <c r="P7" s="41" t="str">
        <f t="shared" si="2"/>
        <v/>
      </c>
      <c r="R7" s="41">
        <f>申込１!AF14</f>
        <v>0</v>
      </c>
      <c r="T7" s="41" t="str">
        <f t="shared" si="3"/>
        <v/>
      </c>
      <c r="U7" s="41">
        <v>7</v>
      </c>
    </row>
    <row r="8" spans="1:21" x14ac:dyDescent="0.15">
      <c r="A8" s="52">
        <v>7</v>
      </c>
      <c r="B8" s="41" t="str">
        <f>IF(R8&lt;&gt;0,申込１!$F$4,"")</f>
        <v/>
      </c>
      <c r="C8" s="41" t="str">
        <f>申込１!AI15</f>
        <v/>
      </c>
      <c r="D8" s="41" t="str">
        <f>IFERROR(IF(申込１!AE15&lt;&gt;0,申込１!AE15,""),"")</f>
        <v/>
      </c>
      <c r="E8" s="41" t="str">
        <f>申込１!AH15&amp;" "&amp;C8</f>
        <v xml:space="preserve"> </v>
      </c>
      <c r="G8" s="41">
        <f>申込１!AG15</f>
        <v>0</v>
      </c>
      <c r="H8" s="41" t="str">
        <f t="shared" si="0"/>
        <v/>
      </c>
      <c r="I8" s="41" t="str">
        <f>申込１!AL15</f>
        <v/>
      </c>
      <c r="N8" s="41" t="str">
        <f t="shared" si="1"/>
        <v/>
      </c>
      <c r="P8" s="41" t="str">
        <f t="shared" si="2"/>
        <v/>
      </c>
      <c r="R8" s="41">
        <f>申込１!AF15</f>
        <v>0</v>
      </c>
      <c r="T8" s="41" t="str">
        <f t="shared" si="3"/>
        <v/>
      </c>
      <c r="U8" s="41">
        <v>8</v>
      </c>
    </row>
    <row r="9" spans="1:21" x14ac:dyDescent="0.15">
      <c r="A9" s="52">
        <v>8</v>
      </c>
      <c r="B9" s="41" t="str">
        <f>IF(R9&lt;&gt;0,申込１!$F$4,"")</f>
        <v/>
      </c>
      <c r="C9" s="41" t="str">
        <f>申込１!AI16</f>
        <v/>
      </c>
      <c r="D9" s="41" t="str">
        <f>IFERROR(IF(申込１!AE16&lt;&gt;0,申込１!AE16,""),"")</f>
        <v/>
      </c>
      <c r="E9" s="41" t="str">
        <f>申込１!AH16&amp;" "&amp;C9</f>
        <v xml:space="preserve"> </v>
      </c>
      <c r="G9" s="41">
        <f>申込１!AG16</f>
        <v>0</v>
      </c>
      <c r="H9" s="41" t="str">
        <f t="shared" si="0"/>
        <v/>
      </c>
      <c r="I9" s="41" t="str">
        <f>申込１!AL16</f>
        <v/>
      </c>
      <c r="N9" s="41" t="str">
        <f t="shared" si="1"/>
        <v/>
      </c>
      <c r="P9" s="41" t="str">
        <f t="shared" si="2"/>
        <v/>
      </c>
      <c r="R9" s="41">
        <f>申込１!AF16</f>
        <v>0</v>
      </c>
      <c r="T9" s="41" t="str">
        <f t="shared" si="3"/>
        <v/>
      </c>
      <c r="U9" s="41">
        <v>9</v>
      </c>
    </row>
    <row r="10" spans="1:21" x14ac:dyDescent="0.15">
      <c r="A10" s="52">
        <v>9</v>
      </c>
      <c r="B10" s="41" t="str">
        <f>IF(R10&lt;&gt;0,申込１!$F$4,"")</f>
        <v/>
      </c>
      <c r="C10" s="41" t="str">
        <f>申込１!AI17</f>
        <v/>
      </c>
      <c r="D10" s="41" t="str">
        <f>IFERROR(IF(申込１!AE17&lt;&gt;0,申込１!AE17,""),"")</f>
        <v/>
      </c>
      <c r="E10" s="41" t="str">
        <f>申込１!AH17&amp;" "&amp;C10</f>
        <v xml:space="preserve"> </v>
      </c>
      <c r="G10" s="41">
        <f>申込１!AG17</f>
        <v>0</v>
      </c>
      <c r="H10" s="41" t="str">
        <f t="shared" si="0"/>
        <v/>
      </c>
      <c r="I10" s="41" t="str">
        <f>申込１!AL17</f>
        <v/>
      </c>
      <c r="N10" s="41" t="str">
        <f t="shared" si="1"/>
        <v/>
      </c>
      <c r="P10" s="41" t="str">
        <f t="shared" si="2"/>
        <v/>
      </c>
      <c r="R10" s="41">
        <f>申込１!AF17</f>
        <v>0</v>
      </c>
      <c r="T10" s="41" t="str">
        <f t="shared" si="3"/>
        <v/>
      </c>
      <c r="U10" s="41">
        <v>10</v>
      </c>
    </row>
    <row r="11" spans="1:21" x14ac:dyDescent="0.15">
      <c r="A11" s="52">
        <v>10</v>
      </c>
      <c r="B11" s="41" t="str">
        <f>IF(R11&lt;&gt;0,申込１!$F$4,"")</f>
        <v/>
      </c>
      <c r="C11" s="41" t="str">
        <f>申込１!AI18</f>
        <v/>
      </c>
      <c r="D11" s="41" t="str">
        <f>IFERROR(IF(申込１!AE18&lt;&gt;0,申込１!AE18,""),"")</f>
        <v/>
      </c>
      <c r="E11" s="41" t="str">
        <f>申込１!AH18&amp;" "&amp;C11</f>
        <v xml:space="preserve"> </v>
      </c>
      <c r="G11" s="41">
        <f>申込１!AG18</f>
        <v>0</v>
      </c>
      <c r="H11" s="41" t="str">
        <f t="shared" si="0"/>
        <v/>
      </c>
      <c r="I11" s="41" t="str">
        <f>申込１!AL18</f>
        <v/>
      </c>
      <c r="N11" s="41" t="str">
        <f t="shared" si="1"/>
        <v/>
      </c>
      <c r="P11" s="41" t="str">
        <f t="shared" si="2"/>
        <v/>
      </c>
      <c r="R11" s="41">
        <f>申込１!AF18</f>
        <v>0</v>
      </c>
      <c r="T11" s="41" t="str">
        <f t="shared" si="3"/>
        <v/>
      </c>
      <c r="U11" s="41">
        <v>11</v>
      </c>
    </row>
    <row r="12" spans="1:21" x14ac:dyDescent="0.15">
      <c r="A12" s="52">
        <v>11</v>
      </c>
      <c r="B12" s="41" t="str">
        <f>IF(R12&lt;&gt;0,申込１!$F$4,"")</f>
        <v/>
      </c>
      <c r="C12" s="41" t="str">
        <f>申込１!AI19</f>
        <v/>
      </c>
      <c r="D12" s="41" t="str">
        <f>IFERROR(IF(申込１!AE19&lt;&gt;0,申込１!AE19,""),"")</f>
        <v/>
      </c>
      <c r="E12" s="41" t="str">
        <f>申込１!AH19&amp;" "&amp;C12</f>
        <v xml:space="preserve"> </v>
      </c>
      <c r="G12" s="41">
        <f>申込１!AG19</f>
        <v>0</v>
      </c>
      <c r="H12" s="41" t="str">
        <f t="shared" si="0"/>
        <v/>
      </c>
      <c r="I12" s="41" t="str">
        <f>申込１!AL19</f>
        <v/>
      </c>
      <c r="N12" s="41" t="str">
        <f t="shared" si="1"/>
        <v/>
      </c>
      <c r="P12" s="41" t="str">
        <f t="shared" si="2"/>
        <v/>
      </c>
      <c r="R12" s="41">
        <f>申込１!AF19</f>
        <v>0</v>
      </c>
      <c r="T12" s="41" t="str">
        <f t="shared" si="3"/>
        <v/>
      </c>
      <c r="U12" s="41">
        <v>12</v>
      </c>
    </row>
    <row r="13" spans="1:21" x14ac:dyDescent="0.15">
      <c r="A13" s="52">
        <v>12</v>
      </c>
      <c r="B13" s="41" t="str">
        <f>IF(R13&lt;&gt;0,申込１!$F$4,"")</f>
        <v/>
      </c>
      <c r="C13" s="41" t="str">
        <f>申込１!AI20</f>
        <v/>
      </c>
      <c r="D13" s="41" t="str">
        <f>IFERROR(IF(申込１!AE20&lt;&gt;0,申込１!AE20,""),"")</f>
        <v/>
      </c>
      <c r="E13" s="41" t="str">
        <f>申込１!AH20&amp;" "&amp;C13</f>
        <v xml:space="preserve"> </v>
      </c>
      <c r="G13" s="41">
        <f>申込１!AG20</f>
        <v>0</v>
      </c>
      <c r="H13" s="41" t="str">
        <f t="shared" si="0"/>
        <v/>
      </c>
      <c r="I13" s="41" t="str">
        <f>申込１!AL20</f>
        <v/>
      </c>
      <c r="N13" s="41" t="str">
        <f t="shared" si="1"/>
        <v/>
      </c>
      <c r="P13" s="41" t="str">
        <f t="shared" si="2"/>
        <v/>
      </c>
      <c r="R13" s="41">
        <f>申込１!AF20</f>
        <v>0</v>
      </c>
      <c r="T13" s="41" t="str">
        <f t="shared" si="3"/>
        <v/>
      </c>
      <c r="U13" s="41">
        <v>13</v>
      </c>
    </row>
    <row r="14" spans="1:21" x14ac:dyDescent="0.15">
      <c r="A14" s="52">
        <v>13</v>
      </c>
      <c r="B14" s="41" t="str">
        <f>IF(R14&lt;&gt;0,申込１!$F$4,"")</f>
        <v/>
      </c>
      <c r="C14" s="41" t="str">
        <f>申込１!AI21</f>
        <v/>
      </c>
      <c r="D14" s="41" t="str">
        <f>IFERROR(IF(申込１!AE21&lt;&gt;0,申込１!AE21,""),"")</f>
        <v/>
      </c>
      <c r="E14" s="41" t="str">
        <f>申込１!AH21&amp;" "&amp;C14</f>
        <v xml:space="preserve"> </v>
      </c>
      <c r="G14" s="41">
        <f>申込１!AG21</f>
        <v>0</v>
      </c>
      <c r="H14" s="41" t="str">
        <f t="shared" si="0"/>
        <v/>
      </c>
      <c r="I14" s="41" t="str">
        <f>申込１!AL21</f>
        <v/>
      </c>
      <c r="N14" s="41" t="str">
        <f t="shared" si="1"/>
        <v/>
      </c>
      <c r="P14" s="41" t="str">
        <f t="shared" si="2"/>
        <v/>
      </c>
      <c r="R14" s="41">
        <f>申込１!AF21</f>
        <v>0</v>
      </c>
      <c r="T14" s="41" t="str">
        <f t="shared" si="3"/>
        <v/>
      </c>
      <c r="U14" s="41">
        <v>14</v>
      </c>
    </row>
    <row r="15" spans="1:21" x14ac:dyDescent="0.15">
      <c r="A15" s="52">
        <v>14</v>
      </c>
      <c r="B15" s="41" t="str">
        <f>IF(R15&lt;&gt;0,申込１!$F$4,"")</f>
        <v/>
      </c>
      <c r="C15" s="41" t="str">
        <f>申込１!AI22</f>
        <v/>
      </c>
      <c r="D15" s="41" t="str">
        <f>IFERROR(IF(申込１!AE22&lt;&gt;0,申込１!AE22,""),"")</f>
        <v/>
      </c>
      <c r="E15" s="41" t="str">
        <f>申込１!AH22&amp;" "&amp;C15</f>
        <v xml:space="preserve"> </v>
      </c>
      <c r="G15" s="41">
        <f>申込１!AG22</f>
        <v>0</v>
      </c>
      <c r="H15" s="41" t="str">
        <f t="shared" si="0"/>
        <v/>
      </c>
      <c r="I15" s="41" t="str">
        <f>申込１!AL22</f>
        <v/>
      </c>
      <c r="N15" s="41" t="str">
        <f t="shared" si="1"/>
        <v/>
      </c>
      <c r="P15" s="41" t="str">
        <f t="shared" si="2"/>
        <v/>
      </c>
      <c r="R15" s="41">
        <f>申込１!AF22</f>
        <v>0</v>
      </c>
      <c r="T15" s="41" t="str">
        <f t="shared" si="3"/>
        <v/>
      </c>
      <c r="U15" s="41">
        <v>15</v>
      </c>
    </row>
    <row r="16" spans="1:21" x14ac:dyDescent="0.15">
      <c r="A16" s="52">
        <v>15</v>
      </c>
      <c r="B16" s="41" t="str">
        <f>IF(R16&lt;&gt;0,申込１!$F$4,"")</f>
        <v/>
      </c>
      <c r="C16" s="41" t="str">
        <f>申込１!AI23</f>
        <v/>
      </c>
      <c r="D16" s="41" t="str">
        <f>IFERROR(IF(申込１!AE23&lt;&gt;0,申込１!AE23,""),"")</f>
        <v/>
      </c>
      <c r="E16" s="41" t="str">
        <f>申込１!AH23&amp;" "&amp;C16</f>
        <v xml:space="preserve"> </v>
      </c>
      <c r="G16" s="41">
        <f>申込１!AG23</f>
        <v>0</v>
      </c>
      <c r="H16" s="41" t="str">
        <f t="shared" si="0"/>
        <v/>
      </c>
      <c r="I16" s="41" t="str">
        <f>申込１!AL23</f>
        <v/>
      </c>
      <c r="N16" s="41" t="str">
        <f t="shared" si="1"/>
        <v/>
      </c>
      <c r="P16" s="41" t="str">
        <f t="shared" si="2"/>
        <v/>
      </c>
      <c r="R16" s="41">
        <f>申込１!AF23</f>
        <v>0</v>
      </c>
      <c r="T16" s="41" t="str">
        <f t="shared" si="3"/>
        <v/>
      </c>
      <c r="U16" s="41">
        <v>16</v>
      </c>
    </row>
    <row r="17" spans="1:21" x14ac:dyDescent="0.15">
      <c r="A17" s="52">
        <v>16</v>
      </c>
      <c r="B17" s="41" t="str">
        <f>IF(R17&lt;&gt;0,申込１!$F$4,"")</f>
        <v/>
      </c>
      <c r="C17" s="41" t="str">
        <f>申込１!AI24</f>
        <v/>
      </c>
      <c r="D17" s="41" t="str">
        <f>IFERROR(IF(申込１!AE24&lt;&gt;0,申込１!AE24,""),"")</f>
        <v/>
      </c>
      <c r="E17" s="41" t="str">
        <f>申込１!AH24&amp;" "&amp;C17</f>
        <v xml:space="preserve"> </v>
      </c>
      <c r="G17" s="41">
        <f>申込１!AG24</f>
        <v>0</v>
      </c>
      <c r="H17" s="41" t="str">
        <f t="shared" si="0"/>
        <v/>
      </c>
      <c r="I17" s="41" t="str">
        <f>申込１!AL24</f>
        <v/>
      </c>
      <c r="N17" s="41" t="str">
        <f t="shared" si="1"/>
        <v/>
      </c>
      <c r="P17" s="41" t="str">
        <f t="shared" si="2"/>
        <v/>
      </c>
      <c r="R17" s="41">
        <f>申込１!AF24</f>
        <v>0</v>
      </c>
      <c r="T17" s="41" t="str">
        <f t="shared" si="3"/>
        <v/>
      </c>
      <c r="U17" s="41">
        <v>17</v>
      </c>
    </row>
    <row r="18" spans="1:21" x14ac:dyDescent="0.15">
      <c r="A18" s="52">
        <v>17</v>
      </c>
      <c r="B18" s="41" t="str">
        <f>IF(R18&lt;&gt;0,申込１!$F$4,"")</f>
        <v/>
      </c>
      <c r="C18" s="41" t="str">
        <f>申込１!AI25</f>
        <v/>
      </c>
      <c r="D18" s="41" t="str">
        <f>IFERROR(IF(申込１!AE25&lt;&gt;0,申込１!AE25,""),"")</f>
        <v/>
      </c>
      <c r="E18" s="41" t="str">
        <f>申込１!AH25&amp;" "&amp;C18</f>
        <v xml:space="preserve"> </v>
      </c>
      <c r="G18" s="41">
        <f>申込１!AG25</f>
        <v>0</v>
      </c>
      <c r="H18" s="41" t="str">
        <f t="shared" si="0"/>
        <v/>
      </c>
      <c r="I18" s="41" t="str">
        <f>申込１!AL25</f>
        <v/>
      </c>
      <c r="N18" s="41" t="str">
        <f t="shared" si="1"/>
        <v/>
      </c>
      <c r="P18" s="41" t="str">
        <f t="shared" si="2"/>
        <v/>
      </c>
      <c r="R18" s="41">
        <f>申込１!AF25</f>
        <v>0</v>
      </c>
      <c r="T18" s="41" t="str">
        <f t="shared" si="3"/>
        <v/>
      </c>
      <c r="U18" s="41">
        <v>18</v>
      </c>
    </row>
    <row r="19" spans="1:21" x14ac:dyDescent="0.15">
      <c r="A19" s="52">
        <v>18</v>
      </c>
      <c r="B19" s="41" t="str">
        <f>IF(R19&lt;&gt;0,申込１!$F$4,"")</f>
        <v/>
      </c>
      <c r="C19" s="41" t="str">
        <f>申込１!AI26</f>
        <v/>
      </c>
      <c r="D19" s="41" t="str">
        <f>IFERROR(IF(申込１!AE26&lt;&gt;0,申込１!AE26,""),"")</f>
        <v/>
      </c>
      <c r="E19" s="41" t="str">
        <f>申込１!AH26&amp;" "&amp;C19</f>
        <v xml:space="preserve"> </v>
      </c>
      <c r="G19" s="41">
        <f>申込１!AG26</f>
        <v>0</v>
      </c>
      <c r="H19" s="41" t="str">
        <f t="shared" si="0"/>
        <v/>
      </c>
      <c r="I19" s="41" t="str">
        <f>申込１!AL26</f>
        <v/>
      </c>
      <c r="N19" s="41" t="str">
        <f t="shared" si="1"/>
        <v/>
      </c>
      <c r="P19" s="41" t="str">
        <f t="shared" si="2"/>
        <v/>
      </c>
      <c r="R19" s="41">
        <f>申込１!AF26</f>
        <v>0</v>
      </c>
      <c r="T19" s="41" t="str">
        <f t="shared" si="3"/>
        <v/>
      </c>
      <c r="U19" s="41">
        <v>19</v>
      </c>
    </row>
    <row r="20" spans="1:21" x14ac:dyDescent="0.15">
      <c r="A20" s="52">
        <v>19</v>
      </c>
      <c r="B20" s="41" t="str">
        <f>IF(R20&lt;&gt;0,申込１!$F$4,"")</f>
        <v/>
      </c>
      <c r="C20" s="41" t="str">
        <f>申込１!AI27</f>
        <v/>
      </c>
      <c r="D20" s="41" t="str">
        <f>IFERROR(IF(申込１!AE27&lt;&gt;0,申込１!AE27,""),"")</f>
        <v/>
      </c>
      <c r="E20" s="41" t="str">
        <f>申込１!AH27&amp;" "&amp;C20</f>
        <v xml:space="preserve"> </v>
      </c>
      <c r="G20" s="41">
        <f>申込１!AG27</f>
        <v>0</v>
      </c>
      <c r="H20" s="41" t="str">
        <f t="shared" si="0"/>
        <v/>
      </c>
      <c r="I20" s="41" t="str">
        <f>申込１!AL27</f>
        <v/>
      </c>
      <c r="N20" s="41" t="str">
        <f t="shared" si="1"/>
        <v/>
      </c>
      <c r="P20" s="41" t="str">
        <f t="shared" si="2"/>
        <v/>
      </c>
      <c r="R20" s="41">
        <f>申込１!AF27</f>
        <v>0</v>
      </c>
      <c r="T20" s="41" t="str">
        <f t="shared" si="3"/>
        <v/>
      </c>
      <c r="U20" s="41">
        <v>20</v>
      </c>
    </row>
    <row r="21" spans="1:21" x14ac:dyDescent="0.15">
      <c r="A21" s="52">
        <v>20</v>
      </c>
      <c r="B21" s="41" t="str">
        <f>IF(R21&lt;&gt;0,申込１!$F$4,"")</f>
        <v/>
      </c>
      <c r="C21" s="41" t="str">
        <f>申込１!AI28</f>
        <v/>
      </c>
      <c r="D21" s="41" t="str">
        <f>IFERROR(IF(申込１!AE28&lt;&gt;0,申込１!AE28,""),"")</f>
        <v/>
      </c>
      <c r="E21" s="41" t="str">
        <f>申込１!AH28&amp;" "&amp;C21</f>
        <v xml:space="preserve"> </v>
      </c>
      <c r="G21" s="41">
        <f>申込１!AG28</f>
        <v>0</v>
      </c>
      <c r="H21" s="41" t="str">
        <f t="shared" si="0"/>
        <v/>
      </c>
      <c r="I21" s="41" t="str">
        <f>申込１!AL28</f>
        <v/>
      </c>
      <c r="N21" s="41" t="str">
        <f t="shared" si="1"/>
        <v/>
      </c>
      <c r="P21" s="41" t="str">
        <f t="shared" si="2"/>
        <v/>
      </c>
      <c r="R21" s="41">
        <f>申込１!AF28</f>
        <v>0</v>
      </c>
      <c r="T21" s="41" t="str">
        <f t="shared" si="3"/>
        <v/>
      </c>
      <c r="U21" s="41">
        <v>21</v>
      </c>
    </row>
    <row r="22" spans="1:21" x14ac:dyDescent="0.15">
      <c r="A22" s="52">
        <v>1</v>
      </c>
      <c r="B22" s="41" t="str">
        <f>IF(R22&lt;&gt;0,申込１!$F$4,"")</f>
        <v/>
      </c>
      <c r="C22" s="41" t="str">
        <f>申込１!AI31</f>
        <v/>
      </c>
      <c r="D22" s="41" t="str">
        <f>IFERROR(IF(申込１!AE31&lt;&gt;0,申込１!AE31,""),"")</f>
        <v/>
      </c>
      <c r="E22" s="41" t="str">
        <f>申込１!AH31&amp;" "&amp;C22</f>
        <v xml:space="preserve"> </v>
      </c>
      <c r="G22" s="41">
        <f>申込１!AG31</f>
        <v>0</v>
      </c>
      <c r="H22" s="41" t="str">
        <f t="shared" si="0"/>
        <v/>
      </c>
      <c r="I22" s="41" t="str">
        <f>申込１!AL31</f>
        <v/>
      </c>
      <c r="N22" s="41" t="str">
        <f t="shared" si="1"/>
        <v/>
      </c>
      <c r="P22" s="41" t="str">
        <f t="shared" si="2"/>
        <v/>
      </c>
      <c r="R22" s="41">
        <f>申込１!AF31</f>
        <v>0</v>
      </c>
      <c r="T22" s="41" t="str">
        <f t="shared" si="3"/>
        <v/>
      </c>
      <c r="U22" s="41">
        <v>22</v>
      </c>
    </row>
    <row r="23" spans="1:21" x14ac:dyDescent="0.15">
      <c r="A23" s="52">
        <v>2</v>
      </c>
      <c r="B23" s="41" t="str">
        <f>IF(R23&lt;&gt;0,申込１!$F$4,"")</f>
        <v/>
      </c>
      <c r="C23" s="41" t="str">
        <f>申込１!AI32</f>
        <v/>
      </c>
      <c r="D23" s="41" t="str">
        <f>IFERROR(IF(申込１!AE32&lt;&gt;0,申込１!AE32,""),"")</f>
        <v/>
      </c>
      <c r="E23" s="41" t="str">
        <f>申込１!AH32&amp;" "&amp;C23</f>
        <v xml:space="preserve"> </v>
      </c>
      <c r="G23" s="41">
        <f>申込１!AG32</f>
        <v>0</v>
      </c>
      <c r="H23" s="41" t="str">
        <f t="shared" si="0"/>
        <v/>
      </c>
      <c r="I23" s="41" t="str">
        <f>申込１!AL32</f>
        <v/>
      </c>
      <c r="N23" s="41" t="str">
        <f t="shared" si="1"/>
        <v/>
      </c>
      <c r="P23" s="41" t="str">
        <f t="shared" si="2"/>
        <v/>
      </c>
      <c r="R23" s="41">
        <f>申込１!AF32</f>
        <v>0</v>
      </c>
      <c r="T23" s="41" t="str">
        <f t="shared" si="3"/>
        <v/>
      </c>
      <c r="U23" s="41">
        <v>23</v>
      </c>
    </row>
    <row r="24" spans="1:21" x14ac:dyDescent="0.15">
      <c r="A24" s="52">
        <v>3</v>
      </c>
      <c r="B24" s="41" t="str">
        <f>IF(R24&lt;&gt;0,申込１!$F$4,"")</f>
        <v/>
      </c>
      <c r="C24" s="41" t="str">
        <f>申込１!AI33</f>
        <v/>
      </c>
      <c r="D24" s="41" t="str">
        <f>IFERROR(IF(申込１!AE33&lt;&gt;0,申込１!AE33,""),"")</f>
        <v/>
      </c>
      <c r="E24" s="41" t="str">
        <f>申込１!AH33&amp;" "&amp;C24</f>
        <v xml:space="preserve"> </v>
      </c>
      <c r="G24" s="41">
        <f>申込１!AG33</f>
        <v>0</v>
      </c>
      <c r="H24" s="41" t="str">
        <f t="shared" si="0"/>
        <v/>
      </c>
      <c r="I24" s="41" t="str">
        <f>申込１!AL33</f>
        <v/>
      </c>
      <c r="N24" s="41" t="str">
        <f t="shared" si="1"/>
        <v/>
      </c>
      <c r="P24" s="41" t="str">
        <f t="shared" si="2"/>
        <v/>
      </c>
      <c r="R24" s="41">
        <f>申込１!AF33</f>
        <v>0</v>
      </c>
      <c r="T24" s="41" t="str">
        <f t="shared" si="3"/>
        <v/>
      </c>
      <c r="U24" s="41">
        <v>24</v>
      </c>
    </row>
    <row r="25" spans="1:21" x14ac:dyDescent="0.15">
      <c r="A25" s="52">
        <v>4</v>
      </c>
      <c r="B25" s="41" t="str">
        <f>IF(R25&lt;&gt;0,申込１!$F$4,"")</f>
        <v/>
      </c>
      <c r="C25" s="41" t="str">
        <f>申込１!AI34</f>
        <v/>
      </c>
      <c r="D25" s="41" t="str">
        <f>IFERROR(IF(申込１!AE34&lt;&gt;0,申込１!AE34,""),"")</f>
        <v/>
      </c>
      <c r="E25" s="41" t="str">
        <f>申込１!AH34&amp;" "&amp;C25</f>
        <v xml:space="preserve"> </v>
      </c>
      <c r="G25" s="41">
        <f>申込１!AG34</f>
        <v>0</v>
      </c>
      <c r="H25" s="41" t="str">
        <f t="shared" si="0"/>
        <v/>
      </c>
      <c r="I25" s="41" t="str">
        <f>申込１!AL34</f>
        <v/>
      </c>
      <c r="N25" s="41" t="str">
        <f t="shared" si="1"/>
        <v/>
      </c>
      <c r="P25" s="41" t="str">
        <f t="shared" si="2"/>
        <v/>
      </c>
      <c r="R25" s="41">
        <f>申込１!AF34</f>
        <v>0</v>
      </c>
      <c r="T25" s="41" t="str">
        <f t="shared" si="3"/>
        <v/>
      </c>
      <c r="U25" s="41">
        <v>25</v>
      </c>
    </row>
    <row r="26" spans="1:21" x14ac:dyDescent="0.15">
      <c r="A26" s="52">
        <v>5</v>
      </c>
      <c r="B26" s="41" t="str">
        <f>IF(R26&lt;&gt;0,申込１!$F$4,"")</f>
        <v/>
      </c>
      <c r="C26" s="41" t="str">
        <f>申込１!AI35</f>
        <v/>
      </c>
      <c r="D26" s="41" t="str">
        <f>IFERROR(IF(申込１!AE35&lt;&gt;0,申込１!AE35,""),"")</f>
        <v/>
      </c>
      <c r="E26" s="41" t="str">
        <f>申込１!AH35&amp;" "&amp;C26</f>
        <v xml:space="preserve"> </v>
      </c>
      <c r="G26" s="41">
        <f>申込１!AG35</f>
        <v>0</v>
      </c>
      <c r="H26" s="41" t="str">
        <f t="shared" si="0"/>
        <v/>
      </c>
      <c r="I26" s="41" t="str">
        <f>申込１!AL35</f>
        <v/>
      </c>
      <c r="N26" s="41" t="str">
        <f t="shared" si="1"/>
        <v/>
      </c>
      <c r="P26" s="41" t="str">
        <f t="shared" si="2"/>
        <v/>
      </c>
      <c r="R26" s="41">
        <f>申込１!AF35</f>
        <v>0</v>
      </c>
      <c r="T26" s="41" t="str">
        <f t="shared" si="3"/>
        <v/>
      </c>
      <c r="U26" s="41">
        <v>26</v>
      </c>
    </row>
    <row r="27" spans="1:21" x14ac:dyDescent="0.15">
      <c r="A27" s="52">
        <v>6</v>
      </c>
      <c r="B27" s="41" t="str">
        <f>IF(R27&lt;&gt;0,申込１!$F$4,"")</f>
        <v/>
      </c>
      <c r="C27" s="41" t="str">
        <f>申込１!AI36</f>
        <v/>
      </c>
      <c r="D27" s="41" t="str">
        <f>IFERROR(IF(申込１!AE36&lt;&gt;0,申込１!AE36,""),"")</f>
        <v/>
      </c>
      <c r="E27" s="41" t="str">
        <f>申込１!AH36&amp;" "&amp;C27</f>
        <v xml:space="preserve"> </v>
      </c>
      <c r="G27" s="41">
        <f>申込１!AG36</f>
        <v>0</v>
      </c>
      <c r="H27" s="41" t="str">
        <f t="shared" si="0"/>
        <v/>
      </c>
      <c r="I27" s="41" t="str">
        <f>申込１!AL36</f>
        <v/>
      </c>
      <c r="N27" s="41" t="str">
        <f t="shared" si="1"/>
        <v/>
      </c>
      <c r="P27" s="41" t="str">
        <f t="shared" si="2"/>
        <v/>
      </c>
      <c r="R27" s="41">
        <f>申込１!AF36</f>
        <v>0</v>
      </c>
      <c r="T27" s="41" t="str">
        <f t="shared" si="3"/>
        <v/>
      </c>
      <c r="U27" s="41">
        <v>27</v>
      </c>
    </row>
    <row r="28" spans="1:21" x14ac:dyDescent="0.15">
      <c r="A28" s="52">
        <v>7</v>
      </c>
      <c r="B28" s="41" t="str">
        <f>IF(R28&lt;&gt;0,申込１!$F$4,"")</f>
        <v/>
      </c>
      <c r="C28" s="41" t="str">
        <f>申込１!AI37</f>
        <v/>
      </c>
      <c r="D28" s="41" t="str">
        <f>IFERROR(IF(申込１!AE37&lt;&gt;0,申込１!AE37,""),"")</f>
        <v/>
      </c>
      <c r="E28" s="41" t="str">
        <f>申込１!AH37&amp;" "&amp;C28</f>
        <v xml:space="preserve"> </v>
      </c>
      <c r="G28" s="41">
        <f>申込１!AG37</f>
        <v>0</v>
      </c>
      <c r="H28" s="41" t="str">
        <f t="shared" si="0"/>
        <v/>
      </c>
      <c r="I28" s="41" t="str">
        <f>申込１!AL37</f>
        <v/>
      </c>
      <c r="N28" s="41" t="str">
        <f t="shared" si="1"/>
        <v/>
      </c>
      <c r="P28" s="41" t="str">
        <f t="shared" si="2"/>
        <v/>
      </c>
      <c r="R28" s="41">
        <f>申込１!AF37</f>
        <v>0</v>
      </c>
      <c r="T28" s="41" t="str">
        <f t="shared" si="3"/>
        <v/>
      </c>
      <c r="U28" s="41">
        <v>28</v>
      </c>
    </row>
    <row r="29" spans="1:21" x14ac:dyDescent="0.15">
      <c r="A29" s="52">
        <v>8</v>
      </c>
      <c r="B29" s="41" t="str">
        <f>IF(R29&lt;&gt;0,申込１!$F$4,"")</f>
        <v/>
      </c>
      <c r="C29" s="41" t="str">
        <f>申込１!AI38</f>
        <v/>
      </c>
      <c r="D29" s="41" t="str">
        <f>IFERROR(IF(申込１!AE38&lt;&gt;0,申込１!AE38,""),"")</f>
        <v/>
      </c>
      <c r="E29" s="41" t="str">
        <f>申込１!AH38&amp;" "&amp;C29</f>
        <v xml:space="preserve"> </v>
      </c>
      <c r="G29" s="41">
        <f>申込１!AG38</f>
        <v>0</v>
      </c>
      <c r="H29" s="41" t="str">
        <f t="shared" si="0"/>
        <v/>
      </c>
      <c r="I29" s="41" t="str">
        <f>申込１!AL38</f>
        <v/>
      </c>
      <c r="N29" s="41" t="str">
        <f t="shared" si="1"/>
        <v/>
      </c>
      <c r="P29" s="41" t="str">
        <f t="shared" si="2"/>
        <v/>
      </c>
      <c r="R29" s="41">
        <f>申込１!AF38</f>
        <v>0</v>
      </c>
      <c r="T29" s="41" t="str">
        <f t="shared" si="3"/>
        <v/>
      </c>
      <c r="U29" s="41">
        <v>29</v>
      </c>
    </row>
    <row r="30" spans="1:21" x14ac:dyDescent="0.15">
      <c r="A30" s="52">
        <v>9</v>
      </c>
      <c r="B30" s="41" t="str">
        <f>IF(R30&lt;&gt;0,申込１!$F$4,"")</f>
        <v/>
      </c>
      <c r="C30" s="41" t="str">
        <f>申込１!AI39</f>
        <v/>
      </c>
      <c r="D30" s="41" t="str">
        <f>IFERROR(IF(申込１!AE39&lt;&gt;0,申込１!AE39,""),"")</f>
        <v/>
      </c>
      <c r="E30" s="41" t="str">
        <f>申込１!AH39&amp;" "&amp;C30</f>
        <v xml:space="preserve"> </v>
      </c>
      <c r="G30" s="41">
        <f>申込１!AG39</f>
        <v>0</v>
      </c>
      <c r="H30" s="41" t="str">
        <f t="shared" si="0"/>
        <v/>
      </c>
      <c r="I30" s="41" t="str">
        <f>申込１!AL39</f>
        <v/>
      </c>
      <c r="N30" s="41" t="str">
        <f t="shared" si="1"/>
        <v/>
      </c>
      <c r="P30" s="41" t="str">
        <f t="shared" si="2"/>
        <v/>
      </c>
      <c r="R30" s="41">
        <f>申込１!AF39</f>
        <v>0</v>
      </c>
      <c r="T30" s="41" t="str">
        <f t="shared" si="3"/>
        <v/>
      </c>
      <c r="U30" s="41">
        <v>30</v>
      </c>
    </row>
    <row r="31" spans="1:21" x14ac:dyDescent="0.15">
      <c r="A31" s="52">
        <v>10</v>
      </c>
      <c r="B31" s="41" t="str">
        <f>IF(R31&lt;&gt;0,申込１!$F$4,"")</f>
        <v/>
      </c>
      <c r="C31" s="41" t="str">
        <f>申込１!AI40</f>
        <v/>
      </c>
      <c r="D31" s="41" t="str">
        <f>IFERROR(IF(申込１!AE40&lt;&gt;0,申込１!AE40,""),"")</f>
        <v/>
      </c>
      <c r="E31" s="41" t="str">
        <f>申込１!AH40&amp;" "&amp;C31</f>
        <v xml:space="preserve"> </v>
      </c>
      <c r="G31" s="41">
        <f>申込１!AG40</f>
        <v>0</v>
      </c>
      <c r="H31" s="41" t="str">
        <f t="shared" si="0"/>
        <v/>
      </c>
      <c r="I31" s="41" t="str">
        <f>申込１!AL40</f>
        <v/>
      </c>
      <c r="N31" s="41" t="str">
        <f t="shared" si="1"/>
        <v/>
      </c>
      <c r="P31" s="41" t="str">
        <f t="shared" si="2"/>
        <v/>
      </c>
      <c r="R31" s="41">
        <f>申込１!AF40</f>
        <v>0</v>
      </c>
      <c r="T31" s="41" t="str">
        <f t="shared" si="3"/>
        <v/>
      </c>
      <c r="U31" s="41">
        <v>31</v>
      </c>
    </row>
    <row r="32" spans="1:21" x14ac:dyDescent="0.15">
      <c r="A32" s="52">
        <v>11</v>
      </c>
      <c r="B32" s="41" t="str">
        <f>IF(R32&lt;&gt;0,申込１!$F$4,"")</f>
        <v/>
      </c>
      <c r="C32" s="41" t="str">
        <f>申込１!AI41</f>
        <v/>
      </c>
      <c r="D32" s="41" t="str">
        <f>IFERROR(IF(申込１!AE41&lt;&gt;0,申込１!AE41,""),"")</f>
        <v/>
      </c>
      <c r="E32" s="41" t="str">
        <f>申込１!AH41&amp;" "&amp;C32</f>
        <v xml:space="preserve"> </v>
      </c>
      <c r="G32" s="41">
        <f>申込１!AG41</f>
        <v>0</v>
      </c>
      <c r="H32" s="41" t="str">
        <f t="shared" si="0"/>
        <v/>
      </c>
      <c r="I32" s="41" t="str">
        <f>申込１!AL41</f>
        <v/>
      </c>
      <c r="N32" s="41" t="str">
        <f t="shared" si="1"/>
        <v/>
      </c>
      <c r="P32" s="41" t="str">
        <f t="shared" si="2"/>
        <v/>
      </c>
      <c r="R32" s="41">
        <f>申込１!AF41</f>
        <v>0</v>
      </c>
      <c r="T32" s="41" t="str">
        <f t="shared" si="3"/>
        <v/>
      </c>
      <c r="U32" s="41">
        <v>32</v>
      </c>
    </row>
    <row r="33" spans="1:21" x14ac:dyDescent="0.15">
      <c r="A33" s="52">
        <v>12</v>
      </c>
      <c r="B33" s="41" t="str">
        <f>IF(R33&lt;&gt;0,申込１!$F$4,"")</f>
        <v/>
      </c>
      <c r="C33" s="41" t="str">
        <f>申込１!AI42</f>
        <v/>
      </c>
      <c r="D33" s="41" t="str">
        <f>IFERROR(IF(申込１!AE42&lt;&gt;0,申込１!AE42,""),"")</f>
        <v/>
      </c>
      <c r="E33" s="41" t="str">
        <f>申込１!AH42&amp;" "&amp;C33</f>
        <v xml:space="preserve"> </v>
      </c>
      <c r="G33" s="41">
        <f>申込１!AG42</f>
        <v>0</v>
      </c>
      <c r="H33" s="41" t="str">
        <f t="shared" si="0"/>
        <v/>
      </c>
      <c r="I33" s="41" t="str">
        <f>申込１!AL42</f>
        <v/>
      </c>
      <c r="N33" s="41" t="str">
        <f t="shared" si="1"/>
        <v/>
      </c>
      <c r="P33" s="41" t="str">
        <f t="shared" si="2"/>
        <v/>
      </c>
      <c r="R33" s="41">
        <f>申込１!AF42</f>
        <v>0</v>
      </c>
      <c r="T33" s="41" t="str">
        <f t="shared" si="3"/>
        <v/>
      </c>
      <c r="U33" s="41">
        <v>33</v>
      </c>
    </row>
    <row r="34" spans="1:21" x14ac:dyDescent="0.15">
      <c r="A34" s="52">
        <v>13</v>
      </c>
      <c r="B34" s="41" t="str">
        <f>IF(R34&lt;&gt;0,申込１!$F$4,"")</f>
        <v/>
      </c>
      <c r="C34" s="41" t="str">
        <f>申込１!AI43</f>
        <v/>
      </c>
      <c r="D34" s="41" t="str">
        <f>IFERROR(IF(申込１!AE43&lt;&gt;0,申込１!AE43,""),"")</f>
        <v/>
      </c>
      <c r="E34" s="41" t="str">
        <f>申込１!AH43&amp;" "&amp;C34</f>
        <v xml:space="preserve"> </v>
      </c>
      <c r="G34" s="41">
        <f>申込１!AG43</f>
        <v>0</v>
      </c>
      <c r="H34" s="41" t="str">
        <f t="shared" si="0"/>
        <v/>
      </c>
      <c r="I34" s="41" t="str">
        <f>申込１!AL43</f>
        <v/>
      </c>
      <c r="N34" s="41" t="str">
        <f t="shared" si="1"/>
        <v/>
      </c>
      <c r="P34" s="41" t="str">
        <f t="shared" si="2"/>
        <v/>
      </c>
      <c r="R34" s="41">
        <f>申込１!AF43</f>
        <v>0</v>
      </c>
      <c r="T34" s="41" t="str">
        <f t="shared" si="3"/>
        <v/>
      </c>
      <c r="U34" s="41">
        <v>34</v>
      </c>
    </row>
    <row r="35" spans="1:21" x14ac:dyDescent="0.15">
      <c r="A35" s="52">
        <v>14</v>
      </c>
      <c r="B35" s="41" t="str">
        <f>IF(R35&lt;&gt;0,申込１!$F$4,"")</f>
        <v/>
      </c>
      <c r="C35" s="41" t="str">
        <f>申込１!AI44</f>
        <v/>
      </c>
      <c r="D35" s="41" t="str">
        <f>IFERROR(IF(申込１!AE44&lt;&gt;0,申込１!AE44,""),"")</f>
        <v/>
      </c>
      <c r="E35" s="41" t="str">
        <f>申込１!AH44&amp;" "&amp;C35</f>
        <v xml:space="preserve"> </v>
      </c>
      <c r="G35" s="41">
        <f>申込１!AG44</f>
        <v>0</v>
      </c>
      <c r="H35" s="41" t="str">
        <f t="shared" si="0"/>
        <v/>
      </c>
      <c r="I35" s="41" t="str">
        <f>申込１!AL44</f>
        <v/>
      </c>
      <c r="N35" s="41" t="str">
        <f t="shared" si="1"/>
        <v/>
      </c>
      <c r="P35" s="41" t="str">
        <f t="shared" si="2"/>
        <v/>
      </c>
      <c r="R35" s="41">
        <f>申込１!AF44</f>
        <v>0</v>
      </c>
      <c r="T35" s="41" t="str">
        <f t="shared" si="3"/>
        <v/>
      </c>
      <c r="U35" s="41">
        <v>35</v>
      </c>
    </row>
    <row r="36" spans="1:21" x14ac:dyDescent="0.15">
      <c r="A36" s="52">
        <v>15</v>
      </c>
      <c r="B36" s="41" t="str">
        <f>IF(R36&lt;&gt;0,申込１!$F$4,"")</f>
        <v/>
      </c>
      <c r="C36" s="41" t="str">
        <f>申込１!AI45</f>
        <v/>
      </c>
      <c r="D36" s="41" t="str">
        <f>IFERROR(IF(申込１!AE45&lt;&gt;0,申込１!AE45,""),"")</f>
        <v/>
      </c>
      <c r="E36" s="41" t="str">
        <f>申込１!AH45&amp;" "&amp;C36</f>
        <v xml:space="preserve"> </v>
      </c>
      <c r="G36" s="41">
        <f>申込１!AG45</f>
        <v>0</v>
      </c>
      <c r="H36" s="41" t="str">
        <f t="shared" si="0"/>
        <v/>
      </c>
      <c r="I36" s="41" t="str">
        <f>申込１!AL45</f>
        <v/>
      </c>
      <c r="N36" s="41" t="str">
        <f t="shared" si="1"/>
        <v/>
      </c>
      <c r="P36" s="41" t="str">
        <f t="shared" si="2"/>
        <v/>
      </c>
      <c r="R36" s="41">
        <f>申込１!AF45</f>
        <v>0</v>
      </c>
      <c r="T36" s="41" t="str">
        <f t="shared" si="3"/>
        <v/>
      </c>
      <c r="U36" s="41">
        <v>36</v>
      </c>
    </row>
    <row r="37" spans="1:21" x14ac:dyDescent="0.15">
      <c r="A37" s="52">
        <v>16</v>
      </c>
      <c r="B37" s="41" t="str">
        <f>IF(R37&lt;&gt;0,申込１!$F$4,"")</f>
        <v/>
      </c>
      <c r="C37" s="41" t="str">
        <f>申込１!AI46</f>
        <v/>
      </c>
      <c r="D37" s="41" t="str">
        <f>IFERROR(IF(申込１!AE46&lt;&gt;0,申込１!AE46,""),"")</f>
        <v/>
      </c>
      <c r="E37" s="41" t="str">
        <f>申込１!AH46&amp;" "&amp;C37</f>
        <v xml:space="preserve"> </v>
      </c>
      <c r="G37" s="41">
        <f>申込１!AG46</f>
        <v>0</v>
      </c>
      <c r="H37" s="41" t="str">
        <f t="shared" si="0"/>
        <v/>
      </c>
      <c r="I37" s="41" t="str">
        <f>申込１!AL46</f>
        <v/>
      </c>
      <c r="N37" s="41" t="str">
        <f t="shared" si="1"/>
        <v/>
      </c>
      <c r="P37" s="41" t="str">
        <f t="shared" si="2"/>
        <v/>
      </c>
      <c r="R37" s="41">
        <f>申込１!AF46</f>
        <v>0</v>
      </c>
      <c r="T37" s="41" t="str">
        <f t="shared" si="3"/>
        <v/>
      </c>
      <c r="U37" s="41">
        <v>37</v>
      </c>
    </row>
    <row r="38" spans="1:21" x14ac:dyDescent="0.15">
      <c r="A38" s="52">
        <v>17</v>
      </c>
      <c r="B38" s="41" t="str">
        <f>IF(R38&lt;&gt;0,申込１!$F$4,"")</f>
        <v/>
      </c>
      <c r="C38" s="41" t="str">
        <f>申込１!AI47</f>
        <v/>
      </c>
      <c r="D38" s="41" t="str">
        <f>IFERROR(IF(申込１!AE47&lt;&gt;0,申込１!AE47,""),"")</f>
        <v/>
      </c>
      <c r="E38" s="41" t="str">
        <f>申込１!AH47&amp;" "&amp;C38</f>
        <v xml:space="preserve"> </v>
      </c>
      <c r="G38" s="41">
        <f>申込１!AG47</f>
        <v>0</v>
      </c>
      <c r="H38" s="41" t="str">
        <f t="shared" si="0"/>
        <v/>
      </c>
      <c r="I38" s="41" t="str">
        <f>申込１!AL47</f>
        <v/>
      </c>
      <c r="N38" s="41" t="str">
        <f t="shared" si="1"/>
        <v/>
      </c>
      <c r="P38" s="41" t="str">
        <f t="shared" si="2"/>
        <v/>
      </c>
      <c r="R38" s="41">
        <f>申込１!AF47</f>
        <v>0</v>
      </c>
      <c r="T38" s="41" t="str">
        <f t="shared" si="3"/>
        <v/>
      </c>
      <c r="U38" s="41">
        <v>38</v>
      </c>
    </row>
    <row r="39" spans="1:21" x14ac:dyDescent="0.15">
      <c r="A39" s="52">
        <v>18</v>
      </c>
      <c r="B39" s="41" t="str">
        <f>IF(R39&lt;&gt;0,申込１!$F$4,"")</f>
        <v/>
      </c>
      <c r="C39" s="41" t="str">
        <f>申込１!AI48</f>
        <v/>
      </c>
      <c r="D39" s="41" t="str">
        <f>IFERROR(IF(申込１!AE48&lt;&gt;0,申込１!AE48,""),"")</f>
        <v/>
      </c>
      <c r="E39" s="41" t="str">
        <f>申込１!AH48&amp;" "&amp;C39</f>
        <v xml:space="preserve"> </v>
      </c>
      <c r="G39" s="41">
        <f>申込１!AG48</f>
        <v>0</v>
      </c>
      <c r="H39" s="41" t="str">
        <f t="shared" si="0"/>
        <v/>
      </c>
      <c r="I39" s="41" t="str">
        <f>申込１!AL48</f>
        <v/>
      </c>
      <c r="N39" s="41" t="str">
        <f t="shared" si="1"/>
        <v/>
      </c>
      <c r="P39" s="41" t="str">
        <f t="shared" si="2"/>
        <v/>
      </c>
      <c r="R39" s="41">
        <f>申込１!AF48</f>
        <v>0</v>
      </c>
      <c r="T39" s="41" t="str">
        <f t="shared" si="3"/>
        <v/>
      </c>
      <c r="U39" s="41">
        <v>39</v>
      </c>
    </row>
    <row r="40" spans="1:21" x14ac:dyDescent="0.15">
      <c r="A40" s="52">
        <v>19</v>
      </c>
      <c r="B40" s="41" t="str">
        <f>IF(R40&lt;&gt;0,申込１!$F$4,"")</f>
        <v/>
      </c>
      <c r="C40" s="41" t="str">
        <f>申込１!AI49</f>
        <v/>
      </c>
      <c r="D40" s="41" t="str">
        <f>IFERROR(IF(申込１!AE49&lt;&gt;0,申込１!AE49,""),"")</f>
        <v/>
      </c>
      <c r="E40" s="41" t="str">
        <f>申込１!AH49&amp;" "&amp;C40</f>
        <v xml:space="preserve"> </v>
      </c>
      <c r="G40" s="41">
        <f>申込１!AG49</f>
        <v>0</v>
      </c>
      <c r="H40" s="41" t="str">
        <f t="shared" si="0"/>
        <v/>
      </c>
      <c r="I40" s="41" t="str">
        <f>申込１!AL49</f>
        <v/>
      </c>
      <c r="N40" s="41" t="str">
        <f t="shared" si="1"/>
        <v/>
      </c>
      <c r="P40" s="41" t="str">
        <f t="shared" si="2"/>
        <v/>
      </c>
      <c r="R40" s="41">
        <f>申込１!AF49</f>
        <v>0</v>
      </c>
      <c r="T40" s="41" t="str">
        <f t="shared" si="3"/>
        <v/>
      </c>
      <c r="U40" s="41">
        <v>40</v>
      </c>
    </row>
    <row r="41" spans="1:21" x14ac:dyDescent="0.15">
      <c r="A41" s="52">
        <v>20</v>
      </c>
      <c r="B41" s="41" t="str">
        <f>IF(R41&lt;&gt;0,申込１!$F$4,"")</f>
        <v/>
      </c>
      <c r="C41" s="41" t="str">
        <f>申込１!AI50</f>
        <v/>
      </c>
      <c r="D41" s="41" t="str">
        <f>IFERROR(IF(申込１!AE50&lt;&gt;0,申込１!AE50,""),"")</f>
        <v/>
      </c>
      <c r="E41" s="41" t="str">
        <f>申込１!AH50&amp;" "&amp;C41</f>
        <v xml:space="preserve"> </v>
      </c>
      <c r="G41" s="41">
        <f>申込１!AG50</f>
        <v>0</v>
      </c>
      <c r="H41" s="41" t="str">
        <f t="shared" si="0"/>
        <v/>
      </c>
      <c r="I41" s="41" t="str">
        <f>申込１!AL50</f>
        <v/>
      </c>
      <c r="N41" s="41" t="str">
        <f t="shared" si="1"/>
        <v/>
      </c>
      <c r="P41" s="41" t="str">
        <f t="shared" si="2"/>
        <v/>
      </c>
      <c r="R41" s="41">
        <f>申込１!AF50</f>
        <v>0</v>
      </c>
      <c r="T41" s="41" t="str">
        <f t="shared" si="3"/>
        <v/>
      </c>
      <c r="U41" s="41">
        <v>41</v>
      </c>
    </row>
    <row r="42" spans="1:21" ht="20.100000000000001" customHeight="1" x14ac:dyDescent="0.15">
      <c r="A42" s="53" t="s">
        <v>29</v>
      </c>
      <c r="B42" s="44" t="s">
        <v>28</v>
      </c>
      <c r="C42" s="44" t="s">
        <v>27</v>
      </c>
      <c r="D42" s="44" t="s">
        <v>18</v>
      </c>
      <c r="E42" s="44" t="s">
        <v>13</v>
      </c>
      <c r="F42" s="44" t="s">
        <v>14</v>
      </c>
      <c r="G42" s="44" t="s">
        <v>15</v>
      </c>
      <c r="H42" s="44" t="s">
        <v>16</v>
      </c>
      <c r="I42" s="44" t="s">
        <v>17</v>
      </c>
      <c r="J42" s="44"/>
      <c r="K42" s="44"/>
      <c r="L42" s="44"/>
      <c r="M42" s="44"/>
      <c r="N42" s="54" t="s">
        <v>36</v>
      </c>
      <c r="O42" s="54" t="s">
        <v>37</v>
      </c>
      <c r="P42" s="54" t="s">
        <v>38</v>
      </c>
      <c r="Q42" s="54" t="s">
        <v>39</v>
      </c>
      <c r="R42" s="45" t="s">
        <v>25</v>
      </c>
      <c r="S42" s="45" t="s">
        <v>26</v>
      </c>
      <c r="T42" s="44" t="s">
        <v>32</v>
      </c>
      <c r="U42" s="41">
        <v>42</v>
      </c>
    </row>
    <row r="43" spans="1:21" x14ac:dyDescent="0.15">
      <c r="A43" s="52">
        <v>1</v>
      </c>
      <c r="B43" s="41" t="str">
        <f>IF(R43&lt;&gt;0,申込１!$F$4,"")</f>
        <v/>
      </c>
      <c r="C43" s="41" t="str">
        <f>申込１!R9</f>
        <v/>
      </c>
      <c r="D43" s="41" t="str">
        <f>IFERROR(IF(申込１!N9&lt;&gt;0,申込１!N9,""),"")</f>
        <v/>
      </c>
      <c r="E43" s="41" t="str">
        <f>申込１!Q9&amp;" "&amp;申込１!R9</f>
        <v xml:space="preserve"> </v>
      </c>
      <c r="F43" s="41" t="str">
        <f>申込１!Q10&amp;" "&amp;申込１!R10</f>
        <v xml:space="preserve"> </v>
      </c>
      <c r="G43" s="41">
        <f>申込１!P9</f>
        <v>0</v>
      </c>
      <c r="H43" s="41" t="str">
        <f>申込１!R10</f>
        <v/>
      </c>
      <c r="N43" s="41" t="str">
        <f t="shared" ref="N43:N74" si="4">IFERROR(IF(R43&lt;&gt;"",VLOOKUP(R43,$A$114:$J$153,9,FALSE),""),"")</f>
        <v/>
      </c>
      <c r="O43" s="41" t="str">
        <f t="shared" ref="O43:O74" si="5">IFERROR(IF(S43&lt;&gt;"",VLOOKUP(S43,$A$114:$J$153,9,FALSE),""),"")</f>
        <v/>
      </c>
      <c r="P43" s="41" t="str">
        <f t="shared" ref="P43:P74" si="6">IFERROR(IF(R43&lt;&gt;"",VLOOKUP(R43,$A$114:$J$153,10,FALSE),""),"")</f>
        <v/>
      </c>
      <c r="Q43" s="41" t="str">
        <f t="shared" ref="Q43:Q74" si="7">IFERROR(IF(S43&lt;&gt;"",VLOOKUP(S43,$A$114:$J$153,10,FALSE),""),"")</f>
        <v/>
      </c>
      <c r="R43" s="41">
        <f>申込１!O9</f>
        <v>0</v>
      </c>
      <c r="S43" s="41">
        <f>申込１!O10</f>
        <v>0</v>
      </c>
      <c r="T43" s="41" t="str">
        <f>IF(R43*S43=0,"","OK")</f>
        <v/>
      </c>
      <c r="U43" s="41">
        <v>43</v>
      </c>
    </row>
    <row r="44" spans="1:21" x14ac:dyDescent="0.15">
      <c r="A44" s="52">
        <v>2</v>
      </c>
      <c r="B44" s="41" t="str">
        <f>IF(R44&lt;&gt;0,申込１!$F$4,"")</f>
        <v/>
      </c>
      <c r="C44" s="41" t="str">
        <f>申込１!R11</f>
        <v/>
      </c>
      <c r="D44" s="41" t="str">
        <f>IFERROR(IF(申込１!N11&lt;&gt;0,申込１!N11,""),"")</f>
        <v/>
      </c>
      <c r="E44" s="41" t="str">
        <f>申込１!Q11&amp;" "&amp;申込１!R11</f>
        <v xml:space="preserve"> </v>
      </c>
      <c r="F44" s="41" t="str">
        <f>申込１!Q12&amp;" "&amp;申込１!R12</f>
        <v xml:space="preserve"> </v>
      </c>
      <c r="G44" s="41">
        <f>申込１!P11</f>
        <v>0</v>
      </c>
      <c r="H44" s="41" t="str">
        <f>申込１!R12</f>
        <v/>
      </c>
      <c r="N44" s="41" t="str">
        <f t="shared" si="4"/>
        <v/>
      </c>
      <c r="O44" s="41" t="str">
        <f t="shared" si="5"/>
        <v/>
      </c>
      <c r="P44" s="41" t="str">
        <f t="shared" si="6"/>
        <v/>
      </c>
      <c r="Q44" s="41" t="str">
        <f t="shared" si="7"/>
        <v/>
      </c>
      <c r="R44" s="41">
        <f>申込１!O11</f>
        <v>0</v>
      </c>
      <c r="S44" s="41">
        <f>申込１!O12</f>
        <v>0</v>
      </c>
      <c r="T44" s="41" t="str">
        <f t="shared" ref="T44:T102" si="8">IF(R44*S44=0,"","OK")</f>
        <v/>
      </c>
      <c r="U44" s="41">
        <v>44</v>
      </c>
    </row>
    <row r="45" spans="1:21" x14ac:dyDescent="0.15">
      <c r="A45" s="52">
        <v>3</v>
      </c>
      <c r="B45" s="41" t="str">
        <f>IF(R45&lt;&gt;0,申込１!$F$4,"")</f>
        <v/>
      </c>
      <c r="C45" s="41" t="str">
        <f>申込１!R13</f>
        <v/>
      </c>
      <c r="D45" s="41" t="str">
        <f>IFERROR(IF(申込１!N13&lt;&gt;0,申込１!N13,""),"")</f>
        <v/>
      </c>
      <c r="E45" s="41" t="str">
        <f>申込１!Q13&amp;" "&amp;申込１!R13</f>
        <v xml:space="preserve"> </v>
      </c>
      <c r="F45" s="41" t="str">
        <f>申込１!Q14&amp;" "&amp;申込１!R14</f>
        <v xml:space="preserve"> </v>
      </c>
      <c r="G45" s="41">
        <f>申込１!P13</f>
        <v>0</v>
      </c>
      <c r="H45" s="41" t="str">
        <f>申込１!R14</f>
        <v/>
      </c>
      <c r="N45" s="41" t="str">
        <f t="shared" si="4"/>
        <v/>
      </c>
      <c r="O45" s="41" t="str">
        <f t="shared" si="5"/>
        <v/>
      </c>
      <c r="P45" s="41" t="str">
        <f t="shared" si="6"/>
        <v/>
      </c>
      <c r="Q45" s="41" t="str">
        <f t="shared" si="7"/>
        <v/>
      </c>
      <c r="R45" s="41">
        <f>申込１!O13</f>
        <v>0</v>
      </c>
      <c r="S45" s="41">
        <f>申込１!O14</f>
        <v>0</v>
      </c>
      <c r="T45" s="41" t="str">
        <f t="shared" si="8"/>
        <v/>
      </c>
      <c r="U45" s="41">
        <v>45</v>
      </c>
    </row>
    <row r="46" spans="1:21" x14ac:dyDescent="0.15">
      <c r="A46" s="52">
        <v>4</v>
      </c>
      <c r="B46" s="41" t="str">
        <f>IF(R46&lt;&gt;0,申込１!$F$4,"")</f>
        <v/>
      </c>
      <c r="C46" s="41" t="str">
        <f>申込１!R15</f>
        <v/>
      </c>
      <c r="D46" s="41" t="str">
        <f>IFERROR(IF(申込１!N15&lt;&gt;0,申込１!N15,""),"")</f>
        <v/>
      </c>
      <c r="E46" s="41" t="str">
        <f>申込１!Q15&amp;" "&amp;申込１!R15</f>
        <v xml:space="preserve"> </v>
      </c>
      <c r="F46" s="41" t="str">
        <f>申込１!Q16&amp;" "&amp;申込１!R16</f>
        <v xml:space="preserve"> </v>
      </c>
      <c r="G46" s="41">
        <f>申込１!P15</f>
        <v>0</v>
      </c>
      <c r="H46" s="41" t="str">
        <f>申込１!R16</f>
        <v/>
      </c>
      <c r="N46" s="41" t="str">
        <f t="shared" si="4"/>
        <v/>
      </c>
      <c r="O46" s="41" t="str">
        <f t="shared" si="5"/>
        <v/>
      </c>
      <c r="P46" s="41" t="str">
        <f t="shared" si="6"/>
        <v/>
      </c>
      <c r="Q46" s="41" t="str">
        <f t="shared" si="7"/>
        <v/>
      </c>
      <c r="R46" s="41">
        <f>申込１!O15</f>
        <v>0</v>
      </c>
      <c r="S46" s="41">
        <f>申込１!O16</f>
        <v>0</v>
      </c>
      <c r="T46" s="41" t="str">
        <f t="shared" si="8"/>
        <v/>
      </c>
      <c r="U46" s="41">
        <v>46</v>
      </c>
    </row>
    <row r="47" spans="1:21" x14ac:dyDescent="0.15">
      <c r="A47" s="52">
        <v>5</v>
      </c>
      <c r="B47" s="41" t="str">
        <f>IF(R47&lt;&gt;0,申込１!$F$4,"")</f>
        <v/>
      </c>
      <c r="C47" s="41" t="str">
        <f>申込１!R17</f>
        <v/>
      </c>
      <c r="D47" s="41" t="str">
        <f>IFERROR(IF(申込１!N17&lt;&gt;0,申込１!N17,""),"")</f>
        <v/>
      </c>
      <c r="E47" s="41" t="str">
        <f>申込１!Q17&amp;" "&amp;申込１!R17</f>
        <v xml:space="preserve"> </v>
      </c>
      <c r="F47" s="41" t="str">
        <f>申込１!Q18&amp;" "&amp;申込１!R18</f>
        <v xml:space="preserve"> </v>
      </c>
      <c r="G47" s="41">
        <f>申込１!P17</f>
        <v>0</v>
      </c>
      <c r="H47" s="41" t="str">
        <f>申込１!R18</f>
        <v/>
      </c>
      <c r="N47" s="41" t="str">
        <f t="shared" si="4"/>
        <v/>
      </c>
      <c r="O47" s="41" t="str">
        <f t="shared" si="5"/>
        <v/>
      </c>
      <c r="P47" s="41" t="str">
        <f t="shared" si="6"/>
        <v/>
      </c>
      <c r="Q47" s="41" t="str">
        <f t="shared" si="7"/>
        <v/>
      </c>
      <c r="R47" s="41">
        <f>申込１!O17</f>
        <v>0</v>
      </c>
      <c r="S47" s="41">
        <f>申込１!O18</f>
        <v>0</v>
      </c>
      <c r="T47" s="41" t="str">
        <f t="shared" si="8"/>
        <v/>
      </c>
      <c r="U47" s="41">
        <v>47</v>
      </c>
    </row>
    <row r="48" spans="1:21" x14ac:dyDescent="0.15">
      <c r="A48" s="52">
        <v>6</v>
      </c>
      <c r="B48" s="41" t="str">
        <f>IF(R48&lt;&gt;0,申込１!$F$4,"")</f>
        <v/>
      </c>
      <c r="C48" s="41" t="str">
        <f>申込１!R19</f>
        <v/>
      </c>
      <c r="D48" s="41" t="str">
        <f>IFERROR(IF(申込１!N19&lt;&gt;0,申込１!N19,""),"")</f>
        <v/>
      </c>
      <c r="E48" s="41" t="str">
        <f>申込１!Q19&amp;" "&amp;申込１!R19</f>
        <v xml:space="preserve"> </v>
      </c>
      <c r="F48" s="41" t="str">
        <f>申込１!Q20&amp;" "&amp;申込１!R20</f>
        <v xml:space="preserve"> </v>
      </c>
      <c r="G48" s="41">
        <f>申込１!P19</f>
        <v>0</v>
      </c>
      <c r="H48" s="41" t="str">
        <f>申込１!R20</f>
        <v/>
      </c>
      <c r="N48" s="41" t="str">
        <f t="shared" si="4"/>
        <v/>
      </c>
      <c r="O48" s="41" t="str">
        <f t="shared" si="5"/>
        <v/>
      </c>
      <c r="P48" s="41" t="str">
        <f t="shared" si="6"/>
        <v/>
      </c>
      <c r="Q48" s="41" t="str">
        <f t="shared" si="7"/>
        <v/>
      </c>
      <c r="R48" s="41">
        <f>申込１!O19</f>
        <v>0</v>
      </c>
      <c r="S48" s="41">
        <f>申込１!O20</f>
        <v>0</v>
      </c>
      <c r="T48" s="41" t="str">
        <f t="shared" si="8"/>
        <v/>
      </c>
      <c r="U48" s="41">
        <v>48</v>
      </c>
    </row>
    <row r="49" spans="1:21" x14ac:dyDescent="0.15">
      <c r="A49" s="52">
        <v>7</v>
      </c>
      <c r="B49" s="41" t="str">
        <f>IF(R49&lt;&gt;0,申込１!$F$4,"")</f>
        <v/>
      </c>
      <c r="C49" s="41" t="str">
        <f>申込１!R21</f>
        <v/>
      </c>
      <c r="D49" s="41" t="str">
        <f>IFERROR(IF(申込１!N21&lt;&gt;0,申込１!N21,""),"")</f>
        <v/>
      </c>
      <c r="E49" s="41" t="str">
        <f>申込１!Q21&amp;" "&amp;申込１!R21</f>
        <v xml:space="preserve"> </v>
      </c>
      <c r="F49" s="41" t="str">
        <f>申込１!Q22&amp;" "&amp;申込１!R22</f>
        <v xml:space="preserve"> </v>
      </c>
      <c r="G49" s="41">
        <f>申込１!P21</f>
        <v>0</v>
      </c>
      <c r="H49" s="41" t="str">
        <f>申込１!R22</f>
        <v/>
      </c>
      <c r="N49" s="41" t="str">
        <f t="shared" si="4"/>
        <v/>
      </c>
      <c r="O49" s="41" t="str">
        <f t="shared" si="5"/>
        <v/>
      </c>
      <c r="P49" s="41" t="str">
        <f t="shared" si="6"/>
        <v/>
      </c>
      <c r="Q49" s="41" t="str">
        <f t="shared" si="7"/>
        <v/>
      </c>
      <c r="R49" s="41">
        <f>申込１!O21</f>
        <v>0</v>
      </c>
      <c r="S49" s="41">
        <f>申込１!O22</f>
        <v>0</v>
      </c>
      <c r="T49" s="41" t="str">
        <f t="shared" si="8"/>
        <v/>
      </c>
      <c r="U49" s="41">
        <v>49</v>
      </c>
    </row>
    <row r="50" spans="1:21" x14ac:dyDescent="0.15">
      <c r="A50" s="52">
        <v>8</v>
      </c>
      <c r="B50" s="41" t="str">
        <f>IF(R50&lt;&gt;0,申込１!$F$4,"")</f>
        <v/>
      </c>
      <c r="C50" s="41" t="str">
        <f>申込１!R23</f>
        <v/>
      </c>
      <c r="D50" s="41" t="str">
        <f>IFERROR(IF(申込１!N23&lt;&gt;0,申込１!N23,""),"")</f>
        <v/>
      </c>
      <c r="E50" s="41" t="str">
        <f>申込１!Q23&amp;" "&amp;申込１!R23</f>
        <v xml:space="preserve"> </v>
      </c>
      <c r="F50" s="41" t="str">
        <f>申込１!Q24&amp;" "&amp;申込１!R24</f>
        <v xml:space="preserve"> </v>
      </c>
      <c r="G50" s="41">
        <f>申込１!P23</f>
        <v>0</v>
      </c>
      <c r="H50" s="41" t="str">
        <f>申込１!R24</f>
        <v/>
      </c>
      <c r="N50" s="41" t="str">
        <f t="shared" si="4"/>
        <v/>
      </c>
      <c r="O50" s="41" t="str">
        <f t="shared" si="5"/>
        <v/>
      </c>
      <c r="P50" s="41" t="str">
        <f t="shared" si="6"/>
        <v/>
      </c>
      <c r="Q50" s="41" t="str">
        <f t="shared" si="7"/>
        <v/>
      </c>
      <c r="R50" s="41">
        <f>申込１!O23</f>
        <v>0</v>
      </c>
      <c r="S50" s="41">
        <f>申込１!O24</f>
        <v>0</v>
      </c>
      <c r="T50" s="41" t="str">
        <f t="shared" si="8"/>
        <v/>
      </c>
      <c r="U50" s="41">
        <v>50</v>
      </c>
    </row>
    <row r="51" spans="1:21" x14ac:dyDescent="0.15">
      <c r="A51" s="52">
        <v>9</v>
      </c>
      <c r="B51" s="41" t="str">
        <f>IF(R51&lt;&gt;0,申込１!$F$4,"")</f>
        <v/>
      </c>
      <c r="C51" s="41" t="str">
        <f>申込１!R25</f>
        <v/>
      </c>
      <c r="D51" s="41" t="str">
        <f>IFERROR(IF(申込１!N25&lt;&gt;0,申込１!N25,""),"")</f>
        <v/>
      </c>
      <c r="E51" s="41" t="str">
        <f>申込１!Q25&amp;" "&amp;申込１!R25</f>
        <v xml:space="preserve"> </v>
      </c>
      <c r="F51" s="41" t="str">
        <f>申込１!Q26&amp;" "&amp;申込１!R26</f>
        <v xml:space="preserve"> </v>
      </c>
      <c r="G51" s="41">
        <f>申込１!P25</f>
        <v>0</v>
      </c>
      <c r="H51" s="41" t="str">
        <f>申込１!R26</f>
        <v/>
      </c>
      <c r="N51" s="41" t="str">
        <f t="shared" si="4"/>
        <v/>
      </c>
      <c r="O51" s="41" t="str">
        <f t="shared" si="5"/>
        <v/>
      </c>
      <c r="P51" s="41" t="str">
        <f t="shared" si="6"/>
        <v/>
      </c>
      <c r="Q51" s="41" t="str">
        <f t="shared" si="7"/>
        <v/>
      </c>
      <c r="R51" s="41">
        <f>申込１!O25</f>
        <v>0</v>
      </c>
      <c r="S51" s="41">
        <f>申込１!O26</f>
        <v>0</v>
      </c>
      <c r="T51" s="41" t="str">
        <f t="shared" si="8"/>
        <v/>
      </c>
      <c r="U51" s="41">
        <v>51</v>
      </c>
    </row>
    <row r="52" spans="1:21" x14ac:dyDescent="0.15">
      <c r="A52" s="52">
        <v>10</v>
      </c>
      <c r="B52" s="41" t="str">
        <f>IF(R52&lt;&gt;0,申込１!$F$4,"")</f>
        <v/>
      </c>
      <c r="C52" s="41" t="str">
        <f>申込１!R27</f>
        <v/>
      </c>
      <c r="D52" s="41" t="str">
        <f>IFERROR(IF(申込１!N27&lt;&gt;0,申込１!N27,""),"")</f>
        <v/>
      </c>
      <c r="E52" s="41" t="str">
        <f>申込１!Q27&amp;" "&amp;申込１!R27</f>
        <v xml:space="preserve"> </v>
      </c>
      <c r="F52" s="41" t="str">
        <f>申込１!Q28&amp;" "&amp;申込１!R28</f>
        <v xml:space="preserve"> </v>
      </c>
      <c r="G52" s="41">
        <f>申込１!P27</f>
        <v>0</v>
      </c>
      <c r="H52" s="41" t="str">
        <f>申込１!R28</f>
        <v/>
      </c>
      <c r="N52" s="41" t="str">
        <f t="shared" si="4"/>
        <v/>
      </c>
      <c r="O52" s="41" t="str">
        <f t="shared" si="5"/>
        <v/>
      </c>
      <c r="P52" s="41" t="str">
        <f t="shared" si="6"/>
        <v/>
      </c>
      <c r="Q52" s="41" t="str">
        <f t="shared" si="7"/>
        <v/>
      </c>
      <c r="R52" s="41">
        <f>申込１!O27</f>
        <v>0</v>
      </c>
      <c r="S52" s="41">
        <f>申込１!O28</f>
        <v>0</v>
      </c>
      <c r="T52" s="41" t="str">
        <f t="shared" si="8"/>
        <v/>
      </c>
      <c r="U52" s="41">
        <v>52</v>
      </c>
    </row>
    <row r="53" spans="1:21" x14ac:dyDescent="0.15">
      <c r="A53" s="52">
        <v>11</v>
      </c>
      <c r="B53" s="41" t="str">
        <f>IF(R53&lt;&gt;0,申込１!$F$4,"")</f>
        <v/>
      </c>
      <c r="C53" s="41" t="str">
        <f>申込１!R29</f>
        <v/>
      </c>
      <c r="D53" s="41" t="str">
        <f>IFERROR(IF(申込１!N29&lt;&gt;0,申込１!N29,""),"")</f>
        <v/>
      </c>
      <c r="E53" s="41" t="str">
        <f>申込１!Q29&amp;" "&amp;申込１!R29</f>
        <v xml:space="preserve"> </v>
      </c>
      <c r="F53" s="41" t="str">
        <f>申込１!Q30&amp;" "&amp;申込１!R30</f>
        <v xml:space="preserve"> </v>
      </c>
      <c r="G53" s="41">
        <f>申込１!P29</f>
        <v>0</v>
      </c>
      <c r="H53" s="41" t="str">
        <f>申込１!R30</f>
        <v/>
      </c>
      <c r="N53" s="41" t="str">
        <f t="shared" si="4"/>
        <v/>
      </c>
      <c r="O53" s="41" t="str">
        <f t="shared" si="5"/>
        <v/>
      </c>
      <c r="P53" s="41" t="str">
        <f t="shared" si="6"/>
        <v/>
      </c>
      <c r="Q53" s="41" t="str">
        <f t="shared" si="7"/>
        <v/>
      </c>
      <c r="R53" s="41">
        <f>申込１!O29</f>
        <v>0</v>
      </c>
      <c r="S53" s="41">
        <f>申込１!O30</f>
        <v>0</v>
      </c>
      <c r="T53" s="41" t="str">
        <f t="shared" si="8"/>
        <v/>
      </c>
      <c r="U53" s="41">
        <v>53</v>
      </c>
    </row>
    <row r="54" spans="1:21" x14ac:dyDescent="0.15">
      <c r="A54" s="52">
        <v>12</v>
      </c>
      <c r="B54" s="41" t="str">
        <f>IF(R54&lt;&gt;0,申込１!$F$4,"")</f>
        <v/>
      </c>
      <c r="C54" s="41" t="str">
        <f>申込１!R31</f>
        <v/>
      </c>
      <c r="D54" s="41" t="str">
        <f>IFERROR(IF(申込１!N31&lt;&gt;0,申込１!N31,""),"")</f>
        <v/>
      </c>
      <c r="E54" s="41" t="str">
        <f>申込１!Q31&amp;" "&amp;申込１!R31</f>
        <v xml:space="preserve"> </v>
      </c>
      <c r="F54" s="41" t="str">
        <f>申込１!Q32&amp;" "&amp;申込１!R32</f>
        <v xml:space="preserve"> </v>
      </c>
      <c r="G54" s="41">
        <f>申込１!P31</f>
        <v>0</v>
      </c>
      <c r="H54" s="41" t="str">
        <f>申込１!R32</f>
        <v/>
      </c>
      <c r="N54" s="41" t="str">
        <f t="shared" si="4"/>
        <v/>
      </c>
      <c r="O54" s="41" t="str">
        <f t="shared" si="5"/>
        <v/>
      </c>
      <c r="P54" s="41" t="str">
        <f t="shared" si="6"/>
        <v/>
      </c>
      <c r="Q54" s="41" t="str">
        <f t="shared" si="7"/>
        <v/>
      </c>
      <c r="R54" s="41">
        <f>申込１!O31</f>
        <v>0</v>
      </c>
      <c r="S54" s="41">
        <f>申込１!O32</f>
        <v>0</v>
      </c>
      <c r="T54" s="41" t="str">
        <f t="shared" si="8"/>
        <v/>
      </c>
      <c r="U54" s="41">
        <v>54</v>
      </c>
    </row>
    <row r="55" spans="1:21" x14ac:dyDescent="0.15">
      <c r="A55" s="52">
        <v>13</v>
      </c>
      <c r="B55" s="41" t="str">
        <f>IF(R55&lt;&gt;0,申込１!$F$4,"")</f>
        <v/>
      </c>
      <c r="C55" s="41" t="str">
        <f>申込１!R33</f>
        <v/>
      </c>
      <c r="D55" s="41" t="str">
        <f>IFERROR(IF(申込１!N33&lt;&gt;0,申込１!N33,""),"")</f>
        <v/>
      </c>
      <c r="E55" s="41" t="str">
        <f>申込１!Q33&amp;" "&amp;申込１!R33</f>
        <v xml:space="preserve"> </v>
      </c>
      <c r="F55" s="41" t="str">
        <f>申込１!Q34&amp;" "&amp;申込１!R34</f>
        <v xml:space="preserve"> </v>
      </c>
      <c r="G55" s="41">
        <f>申込１!P33</f>
        <v>0</v>
      </c>
      <c r="H55" s="41" t="str">
        <f>申込１!R34</f>
        <v/>
      </c>
      <c r="N55" s="41" t="str">
        <f t="shared" si="4"/>
        <v/>
      </c>
      <c r="O55" s="41" t="str">
        <f t="shared" si="5"/>
        <v/>
      </c>
      <c r="P55" s="41" t="str">
        <f t="shared" si="6"/>
        <v/>
      </c>
      <c r="Q55" s="41" t="str">
        <f t="shared" si="7"/>
        <v/>
      </c>
      <c r="R55" s="41">
        <f>申込１!O33</f>
        <v>0</v>
      </c>
      <c r="S55" s="41">
        <f>申込１!O34</f>
        <v>0</v>
      </c>
      <c r="T55" s="41" t="str">
        <f t="shared" si="8"/>
        <v/>
      </c>
      <c r="U55" s="41">
        <v>55</v>
      </c>
    </row>
    <row r="56" spans="1:21" x14ac:dyDescent="0.15">
      <c r="A56" s="52">
        <v>14</v>
      </c>
      <c r="B56" s="41" t="str">
        <f>IF(R56&lt;&gt;0,申込１!$F$4,"")</f>
        <v/>
      </c>
      <c r="C56" s="41" t="str">
        <f>申込１!R35</f>
        <v/>
      </c>
      <c r="D56" s="41" t="str">
        <f>IFERROR(IF(申込１!N35&lt;&gt;0,申込１!N35,""),"")</f>
        <v/>
      </c>
      <c r="E56" s="41" t="str">
        <f>申込１!Q35&amp;" "&amp;申込１!R35</f>
        <v xml:space="preserve"> </v>
      </c>
      <c r="F56" s="41" t="str">
        <f>申込１!Q36&amp;" "&amp;申込１!R36</f>
        <v xml:space="preserve"> </v>
      </c>
      <c r="G56" s="41">
        <f>申込１!P35</f>
        <v>0</v>
      </c>
      <c r="H56" s="41" t="str">
        <f>申込１!R36</f>
        <v/>
      </c>
      <c r="N56" s="41" t="str">
        <f t="shared" si="4"/>
        <v/>
      </c>
      <c r="O56" s="41" t="str">
        <f t="shared" si="5"/>
        <v/>
      </c>
      <c r="P56" s="41" t="str">
        <f t="shared" si="6"/>
        <v/>
      </c>
      <c r="Q56" s="41" t="str">
        <f t="shared" si="7"/>
        <v/>
      </c>
      <c r="R56" s="41">
        <f>申込１!O35</f>
        <v>0</v>
      </c>
      <c r="S56" s="41">
        <f>申込１!O36</f>
        <v>0</v>
      </c>
      <c r="T56" s="41" t="str">
        <f t="shared" si="8"/>
        <v/>
      </c>
      <c r="U56" s="41">
        <v>56</v>
      </c>
    </row>
    <row r="57" spans="1:21" x14ac:dyDescent="0.15">
      <c r="A57" s="52">
        <v>15</v>
      </c>
      <c r="B57" s="41" t="str">
        <f>IF(R57&lt;&gt;0,申込１!$F$4,"")</f>
        <v/>
      </c>
      <c r="C57" s="41" t="str">
        <f>申込１!R37</f>
        <v/>
      </c>
      <c r="D57" s="41" t="str">
        <f>IFERROR(IF(申込１!N37&gt;0,申込１!N37,""),"")</f>
        <v/>
      </c>
      <c r="E57" s="41" t="str">
        <f>申込１!Q37&amp;" "&amp;申込１!R37</f>
        <v xml:space="preserve"> </v>
      </c>
      <c r="F57" s="41" t="str">
        <f>申込１!Q38&amp;" "&amp;申込１!R38</f>
        <v xml:space="preserve"> </v>
      </c>
      <c r="G57" s="41">
        <f>申込１!P37</f>
        <v>0</v>
      </c>
      <c r="H57" s="41" t="str">
        <f>申込１!R38</f>
        <v/>
      </c>
      <c r="N57" s="41" t="str">
        <f t="shared" si="4"/>
        <v/>
      </c>
      <c r="O57" s="41" t="str">
        <f t="shared" si="5"/>
        <v/>
      </c>
      <c r="P57" s="41" t="str">
        <f t="shared" si="6"/>
        <v/>
      </c>
      <c r="Q57" s="41" t="str">
        <f t="shared" si="7"/>
        <v/>
      </c>
      <c r="R57" s="41">
        <f>申込１!O37</f>
        <v>0</v>
      </c>
      <c r="S57" s="41">
        <f>申込１!O38</f>
        <v>0</v>
      </c>
      <c r="T57" s="41" t="str">
        <f t="shared" si="8"/>
        <v/>
      </c>
      <c r="U57" s="41">
        <v>57</v>
      </c>
    </row>
    <row r="58" spans="1:21" x14ac:dyDescent="0.15">
      <c r="A58" s="52">
        <v>16</v>
      </c>
      <c r="B58" s="41" t="str">
        <f>IF(R58&lt;&gt;0,申込１!$F$4,"")</f>
        <v/>
      </c>
      <c r="C58" s="41" t="str">
        <f>申込１!R39</f>
        <v/>
      </c>
      <c r="D58" s="41" t="str">
        <f>IFERROR(IF(申込１!N39&lt;&gt;0,申込１!N39,""),"")</f>
        <v/>
      </c>
      <c r="E58" s="41" t="str">
        <f>申込１!Q39&amp;" "&amp;申込１!R39</f>
        <v xml:space="preserve"> </v>
      </c>
      <c r="F58" s="41" t="str">
        <f>申込１!Q40&amp;" "&amp;申込１!R40</f>
        <v xml:space="preserve"> </v>
      </c>
      <c r="G58" s="41">
        <f>申込１!P39</f>
        <v>0</v>
      </c>
      <c r="H58" s="41" t="str">
        <f>申込１!R40</f>
        <v/>
      </c>
      <c r="N58" s="41" t="str">
        <f t="shared" si="4"/>
        <v/>
      </c>
      <c r="O58" s="41" t="str">
        <f t="shared" si="5"/>
        <v/>
      </c>
      <c r="P58" s="41" t="str">
        <f t="shared" si="6"/>
        <v/>
      </c>
      <c r="Q58" s="41" t="str">
        <f t="shared" si="7"/>
        <v/>
      </c>
      <c r="R58" s="41">
        <f>申込１!O39</f>
        <v>0</v>
      </c>
      <c r="S58" s="41">
        <f>申込１!O40</f>
        <v>0</v>
      </c>
      <c r="T58" s="41" t="str">
        <f t="shared" si="8"/>
        <v/>
      </c>
      <c r="U58" s="41">
        <v>58</v>
      </c>
    </row>
    <row r="59" spans="1:21" x14ac:dyDescent="0.15">
      <c r="A59" s="52">
        <v>17</v>
      </c>
      <c r="B59" s="41" t="str">
        <f>IF(R59&lt;&gt;0,申込１!$F$4,"")</f>
        <v/>
      </c>
      <c r="C59" s="41" t="str">
        <f>申込１!R41</f>
        <v/>
      </c>
      <c r="D59" s="41" t="str">
        <f>IFERROR(IF(申込１!N41&lt;&gt;0,申込１!N41,""),"")</f>
        <v/>
      </c>
      <c r="E59" s="41" t="str">
        <f>申込１!Q41&amp;" "&amp;申込１!R41</f>
        <v xml:space="preserve"> </v>
      </c>
      <c r="F59" s="41" t="str">
        <f>申込１!Q42&amp;" "&amp;申込１!R42</f>
        <v xml:space="preserve"> </v>
      </c>
      <c r="G59" s="41">
        <f>申込１!P41</f>
        <v>0</v>
      </c>
      <c r="H59" s="41" t="str">
        <f>申込１!R42</f>
        <v/>
      </c>
      <c r="N59" s="41" t="str">
        <f t="shared" si="4"/>
        <v/>
      </c>
      <c r="O59" s="41" t="str">
        <f t="shared" si="5"/>
        <v/>
      </c>
      <c r="P59" s="41" t="str">
        <f t="shared" si="6"/>
        <v/>
      </c>
      <c r="Q59" s="41" t="str">
        <f t="shared" si="7"/>
        <v/>
      </c>
      <c r="R59" s="41">
        <f>申込１!O41</f>
        <v>0</v>
      </c>
      <c r="S59" s="41">
        <f>申込１!O42</f>
        <v>0</v>
      </c>
      <c r="T59" s="41" t="str">
        <f t="shared" si="8"/>
        <v/>
      </c>
      <c r="U59" s="41">
        <v>59</v>
      </c>
    </row>
    <row r="60" spans="1:21" x14ac:dyDescent="0.15">
      <c r="A60" s="52">
        <v>18</v>
      </c>
      <c r="B60" s="41" t="str">
        <f>IF(R60&lt;&gt;0,申込１!$F$4,"")</f>
        <v/>
      </c>
      <c r="C60" s="41" t="str">
        <f>申込１!R43</f>
        <v/>
      </c>
      <c r="D60" s="41" t="str">
        <f>IFERROR(IF(申込１!N43&lt;&gt;0,申込１!N43,""),"")</f>
        <v/>
      </c>
      <c r="E60" s="41" t="str">
        <f>申込１!Q43&amp;" "&amp;申込１!R43</f>
        <v xml:space="preserve"> </v>
      </c>
      <c r="F60" s="41" t="str">
        <f>申込１!Q44&amp;" "&amp;申込１!R44</f>
        <v xml:space="preserve"> </v>
      </c>
      <c r="G60" s="41">
        <f>申込１!P43</f>
        <v>0</v>
      </c>
      <c r="H60" s="41" t="str">
        <f>申込１!R44</f>
        <v/>
      </c>
      <c r="N60" s="41" t="str">
        <f t="shared" si="4"/>
        <v/>
      </c>
      <c r="O60" s="41" t="str">
        <f t="shared" si="5"/>
        <v/>
      </c>
      <c r="P60" s="41" t="str">
        <f t="shared" si="6"/>
        <v/>
      </c>
      <c r="Q60" s="41" t="str">
        <f t="shared" si="7"/>
        <v/>
      </c>
      <c r="R60" s="41">
        <f>申込１!O43</f>
        <v>0</v>
      </c>
      <c r="S60" s="41">
        <f>申込１!O44</f>
        <v>0</v>
      </c>
      <c r="T60" s="41" t="str">
        <f t="shared" si="8"/>
        <v/>
      </c>
      <c r="U60" s="41">
        <v>60</v>
      </c>
    </row>
    <row r="61" spans="1:21" x14ac:dyDescent="0.15">
      <c r="A61" s="52">
        <v>19</v>
      </c>
      <c r="B61" s="41" t="str">
        <f>IF(R61&lt;&gt;0,申込１!$F$4,"")</f>
        <v/>
      </c>
      <c r="C61" s="41" t="str">
        <f>申込１!R45</f>
        <v/>
      </c>
      <c r="D61" s="41" t="str">
        <f>IFERROR(IF(申込１!N45&lt;&gt;0,申込１!N45,""),"")</f>
        <v/>
      </c>
      <c r="E61" s="41" t="str">
        <f>申込１!Q45&amp;" "&amp;申込１!R45</f>
        <v xml:space="preserve"> </v>
      </c>
      <c r="F61" s="41" t="str">
        <f>申込１!Q46&amp;" "&amp;申込１!R46</f>
        <v xml:space="preserve"> </v>
      </c>
      <c r="G61" s="41">
        <f>申込１!P45</f>
        <v>0</v>
      </c>
      <c r="H61" s="41" t="str">
        <f>申込１!R46</f>
        <v/>
      </c>
      <c r="N61" s="41" t="str">
        <f t="shared" si="4"/>
        <v/>
      </c>
      <c r="O61" s="41" t="str">
        <f t="shared" si="5"/>
        <v/>
      </c>
      <c r="P61" s="41" t="str">
        <f t="shared" si="6"/>
        <v/>
      </c>
      <c r="Q61" s="41" t="str">
        <f t="shared" si="7"/>
        <v/>
      </c>
      <c r="R61" s="41">
        <f>申込１!O45</f>
        <v>0</v>
      </c>
      <c r="S61" s="41">
        <f>申込１!O46</f>
        <v>0</v>
      </c>
      <c r="T61" s="41" t="str">
        <f t="shared" si="8"/>
        <v/>
      </c>
      <c r="U61" s="41">
        <v>61</v>
      </c>
    </row>
    <row r="62" spans="1:21" x14ac:dyDescent="0.15">
      <c r="A62" s="52">
        <v>20</v>
      </c>
      <c r="B62" s="41" t="str">
        <f>IF(R62&lt;&gt;0,申込１!$F$4,"")</f>
        <v/>
      </c>
      <c r="C62" s="41" t="str">
        <f>申込１!R47</f>
        <v/>
      </c>
      <c r="D62" s="41" t="str">
        <f>IFERROR(IF(申込１!N47&lt;&gt;0,申込１!N47,""),"")</f>
        <v/>
      </c>
      <c r="E62" s="41" t="str">
        <f>申込１!Q47&amp;" "&amp;申込１!R47</f>
        <v xml:space="preserve"> </v>
      </c>
      <c r="F62" s="41" t="str">
        <f>申込１!Q48&amp;" "&amp;申込１!R48</f>
        <v xml:space="preserve"> </v>
      </c>
      <c r="G62" s="41">
        <f>申込１!P47</f>
        <v>0</v>
      </c>
      <c r="H62" s="41" t="str">
        <f>申込１!R48</f>
        <v/>
      </c>
      <c r="N62" s="41" t="str">
        <f t="shared" si="4"/>
        <v/>
      </c>
      <c r="O62" s="41" t="str">
        <f t="shared" si="5"/>
        <v/>
      </c>
      <c r="P62" s="41" t="str">
        <f t="shared" si="6"/>
        <v/>
      </c>
      <c r="Q62" s="41" t="str">
        <f t="shared" si="7"/>
        <v/>
      </c>
      <c r="R62" s="41">
        <f>申込１!O47</f>
        <v>0</v>
      </c>
      <c r="S62" s="41">
        <f>申込１!O48</f>
        <v>0</v>
      </c>
      <c r="T62" s="41" t="str">
        <f t="shared" si="8"/>
        <v/>
      </c>
      <c r="U62" s="41">
        <v>62</v>
      </c>
    </row>
    <row r="63" spans="1:21" x14ac:dyDescent="0.15">
      <c r="A63" s="52">
        <v>1</v>
      </c>
      <c r="B63" s="41" t="str">
        <f>IF(R63&lt;&gt;0,申込１!$F$4,"")</f>
        <v/>
      </c>
      <c r="C63" s="41" t="str">
        <f>申込１!Y9</f>
        <v/>
      </c>
      <c r="D63" s="41" t="str">
        <f>IFERROR(IF(申込１!U9&lt;&gt;0,申込１!U9,""),"")</f>
        <v/>
      </c>
      <c r="E63" s="41" t="str">
        <f>申込１!X9&amp;" "&amp;申込１!Y9</f>
        <v xml:space="preserve"> </v>
      </c>
      <c r="F63" s="41" t="str">
        <f>申込１!X10&amp;" "&amp;申込１!Y10</f>
        <v xml:space="preserve"> </v>
      </c>
      <c r="G63" s="41">
        <f>申込１!W9</f>
        <v>0</v>
      </c>
      <c r="H63" s="41" t="str">
        <f>申込１!Y10</f>
        <v/>
      </c>
      <c r="N63" s="41" t="str">
        <f t="shared" si="4"/>
        <v/>
      </c>
      <c r="O63" s="41" t="str">
        <f t="shared" si="5"/>
        <v/>
      </c>
      <c r="P63" s="41" t="str">
        <f t="shared" si="6"/>
        <v/>
      </c>
      <c r="Q63" s="41" t="str">
        <f t="shared" si="7"/>
        <v/>
      </c>
      <c r="R63" s="41">
        <f>申込１!V9</f>
        <v>0</v>
      </c>
      <c r="S63" s="41">
        <f>申込１!V10</f>
        <v>0</v>
      </c>
      <c r="T63" s="41" t="str">
        <f t="shared" si="8"/>
        <v/>
      </c>
      <c r="U63" s="41">
        <v>63</v>
      </c>
    </row>
    <row r="64" spans="1:21" x14ac:dyDescent="0.15">
      <c r="A64" s="52">
        <v>2</v>
      </c>
      <c r="B64" s="41" t="str">
        <f>IF(R64&lt;&gt;0,申込１!$F$4,"")</f>
        <v/>
      </c>
      <c r="C64" s="41" t="str">
        <f>申込１!Y11</f>
        <v/>
      </c>
      <c r="D64" s="41" t="str">
        <f>IFERROR(IF(申込１!U11&lt;&gt;0,申込１!U11,""),"")</f>
        <v/>
      </c>
      <c r="E64" s="41" t="str">
        <f>申込１!X11&amp;" "&amp;申込１!Y11</f>
        <v xml:space="preserve"> </v>
      </c>
      <c r="F64" s="41" t="str">
        <f>申込１!X12&amp;" "&amp;申込１!Y12</f>
        <v xml:space="preserve"> </v>
      </c>
      <c r="G64" s="41">
        <f>申込１!W11</f>
        <v>0</v>
      </c>
      <c r="H64" s="41" t="str">
        <f>申込１!Y12</f>
        <v/>
      </c>
      <c r="N64" s="41" t="str">
        <f t="shared" si="4"/>
        <v/>
      </c>
      <c r="O64" s="41" t="str">
        <f t="shared" si="5"/>
        <v/>
      </c>
      <c r="P64" s="41" t="str">
        <f t="shared" si="6"/>
        <v/>
      </c>
      <c r="Q64" s="41" t="str">
        <f t="shared" si="7"/>
        <v/>
      </c>
      <c r="R64" s="41">
        <f>申込１!V11</f>
        <v>0</v>
      </c>
      <c r="S64" s="41">
        <f>申込１!V12</f>
        <v>0</v>
      </c>
      <c r="T64" s="41" t="str">
        <f t="shared" si="8"/>
        <v/>
      </c>
      <c r="U64" s="41">
        <v>64</v>
      </c>
    </row>
    <row r="65" spans="1:21" x14ac:dyDescent="0.15">
      <c r="A65" s="52">
        <v>3</v>
      </c>
      <c r="B65" s="41" t="str">
        <f>IF(R65&lt;&gt;0,申込１!$F$4,"")</f>
        <v/>
      </c>
      <c r="C65" s="41" t="str">
        <f>申込１!Y13</f>
        <v/>
      </c>
      <c r="D65" s="41" t="str">
        <f>IFERROR(IF(申込１!U13&lt;&gt;0,申込１!U13,""),"")</f>
        <v/>
      </c>
      <c r="E65" s="41" t="str">
        <f>申込１!X13&amp;" "&amp;申込１!Y13</f>
        <v xml:space="preserve"> </v>
      </c>
      <c r="F65" s="41" t="str">
        <f>申込１!X14&amp;" "&amp;申込１!Y14</f>
        <v xml:space="preserve"> </v>
      </c>
      <c r="G65" s="41">
        <f>申込１!W13</f>
        <v>0</v>
      </c>
      <c r="H65" s="41" t="str">
        <f>申込１!Y14</f>
        <v/>
      </c>
      <c r="N65" s="41" t="str">
        <f t="shared" si="4"/>
        <v/>
      </c>
      <c r="O65" s="41" t="str">
        <f t="shared" si="5"/>
        <v/>
      </c>
      <c r="P65" s="41" t="str">
        <f t="shared" si="6"/>
        <v/>
      </c>
      <c r="Q65" s="41" t="str">
        <f t="shared" si="7"/>
        <v/>
      </c>
      <c r="R65" s="41">
        <f>申込１!V13</f>
        <v>0</v>
      </c>
      <c r="S65" s="41">
        <f>申込１!V14</f>
        <v>0</v>
      </c>
      <c r="T65" s="41" t="str">
        <f t="shared" si="8"/>
        <v/>
      </c>
      <c r="U65" s="41">
        <v>65</v>
      </c>
    </row>
    <row r="66" spans="1:21" x14ac:dyDescent="0.15">
      <c r="A66" s="52">
        <v>4</v>
      </c>
      <c r="B66" s="41" t="str">
        <f>IF(R66&lt;&gt;0,申込１!$F$4,"")</f>
        <v/>
      </c>
      <c r="C66" s="41" t="str">
        <f>申込１!Y15</f>
        <v/>
      </c>
      <c r="D66" s="41" t="str">
        <f>IFERROR(IF(申込１!U15&lt;&gt;0,申込１!U15,""),"")</f>
        <v/>
      </c>
      <c r="E66" s="41" t="str">
        <f>申込１!X15&amp;" "&amp;申込１!Y15</f>
        <v xml:space="preserve"> </v>
      </c>
      <c r="F66" s="41" t="str">
        <f>申込１!X16&amp;" "&amp;申込１!Y16</f>
        <v xml:space="preserve"> </v>
      </c>
      <c r="G66" s="41">
        <f>申込１!W15</f>
        <v>0</v>
      </c>
      <c r="H66" s="41" t="str">
        <f>申込１!Y16</f>
        <v/>
      </c>
      <c r="N66" s="41" t="str">
        <f t="shared" si="4"/>
        <v/>
      </c>
      <c r="O66" s="41" t="str">
        <f t="shared" si="5"/>
        <v/>
      </c>
      <c r="P66" s="41" t="str">
        <f t="shared" si="6"/>
        <v/>
      </c>
      <c r="Q66" s="41" t="str">
        <f t="shared" si="7"/>
        <v/>
      </c>
      <c r="R66" s="41">
        <f>申込１!V15</f>
        <v>0</v>
      </c>
      <c r="S66" s="41">
        <f>申込１!V16</f>
        <v>0</v>
      </c>
      <c r="T66" s="41" t="str">
        <f t="shared" si="8"/>
        <v/>
      </c>
      <c r="U66" s="41">
        <v>66</v>
      </c>
    </row>
    <row r="67" spans="1:21" x14ac:dyDescent="0.15">
      <c r="A67" s="52">
        <v>5</v>
      </c>
      <c r="B67" s="41" t="str">
        <f>IF(R67&lt;&gt;0,申込１!$F$4,"")</f>
        <v/>
      </c>
      <c r="C67" s="41" t="str">
        <f>申込１!Y17</f>
        <v/>
      </c>
      <c r="D67" s="41" t="str">
        <f>IFERROR(IF(申込１!U17&lt;&gt;0,申込１!U17,""),"")</f>
        <v/>
      </c>
      <c r="E67" s="41" t="str">
        <f>申込１!X17&amp;" "&amp;申込１!Y17</f>
        <v xml:space="preserve"> </v>
      </c>
      <c r="F67" s="41" t="str">
        <f>申込１!X18&amp;" "&amp;申込１!Y18</f>
        <v xml:space="preserve"> </v>
      </c>
      <c r="G67" s="41">
        <f>申込１!W17</f>
        <v>0</v>
      </c>
      <c r="H67" s="41" t="str">
        <f>申込１!Y18</f>
        <v/>
      </c>
      <c r="N67" s="41" t="str">
        <f t="shared" si="4"/>
        <v/>
      </c>
      <c r="O67" s="41" t="str">
        <f t="shared" si="5"/>
        <v/>
      </c>
      <c r="P67" s="41" t="str">
        <f t="shared" si="6"/>
        <v/>
      </c>
      <c r="Q67" s="41" t="str">
        <f t="shared" si="7"/>
        <v/>
      </c>
      <c r="R67" s="41">
        <f>申込１!V17</f>
        <v>0</v>
      </c>
      <c r="S67" s="41">
        <f>申込１!V18</f>
        <v>0</v>
      </c>
      <c r="T67" s="41" t="str">
        <f t="shared" si="8"/>
        <v/>
      </c>
      <c r="U67" s="41">
        <v>67</v>
      </c>
    </row>
    <row r="68" spans="1:21" x14ac:dyDescent="0.15">
      <c r="A68" s="52">
        <v>6</v>
      </c>
      <c r="B68" s="41" t="str">
        <f>IF(R68&lt;&gt;0,申込１!$F$4,"")</f>
        <v/>
      </c>
      <c r="C68" s="41" t="str">
        <f>申込１!Y19</f>
        <v/>
      </c>
      <c r="D68" s="41" t="str">
        <f>IFERROR(IF(申込１!U19&lt;&gt;0,申込１!U19,""),"")</f>
        <v/>
      </c>
      <c r="E68" s="41" t="str">
        <f>申込１!X19&amp;" "&amp;申込１!Y19</f>
        <v xml:space="preserve"> </v>
      </c>
      <c r="F68" s="41" t="str">
        <f>申込１!X20&amp;" "&amp;申込１!Y20</f>
        <v xml:space="preserve"> </v>
      </c>
      <c r="G68" s="41">
        <f>申込１!W19</f>
        <v>0</v>
      </c>
      <c r="H68" s="41" t="str">
        <f>申込１!Y20</f>
        <v/>
      </c>
      <c r="N68" s="41" t="str">
        <f t="shared" si="4"/>
        <v/>
      </c>
      <c r="O68" s="41" t="str">
        <f t="shared" si="5"/>
        <v/>
      </c>
      <c r="P68" s="41" t="str">
        <f t="shared" si="6"/>
        <v/>
      </c>
      <c r="Q68" s="41" t="str">
        <f t="shared" si="7"/>
        <v/>
      </c>
      <c r="R68" s="41">
        <f>申込１!V19</f>
        <v>0</v>
      </c>
      <c r="S68" s="41">
        <f>申込１!V20</f>
        <v>0</v>
      </c>
      <c r="T68" s="41" t="str">
        <f t="shared" si="8"/>
        <v/>
      </c>
      <c r="U68" s="41">
        <v>68</v>
      </c>
    </row>
    <row r="69" spans="1:21" x14ac:dyDescent="0.15">
      <c r="A69" s="52">
        <v>7</v>
      </c>
      <c r="B69" s="41" t="str">
        <f>IF(R69&lt;&gt;0,申込１!$F$4,"")</f>
        <v/>
      </c>
      <c r="C69" s="41" t="str">
        <f>申込１!Y21</f>
        <v/>
      </c>
      <c r="D69" s="41" t="str">
        <f>IFERROR(IF(申込１!U21&lt;&gt;0,申込１!U21,""),"")</f>
        <v xml:space="preserve">　 </v>
      </c>
      <c r="E69" s="41" t="str">
        <f>申込１!X21&amp;" "&amp;申込１!Y21</f>
        <v xml:space="preserve"> </v>
      </c>
      <c r="F69" s="41" t="str">
        <f>申込１!X22&amp;" "&amp;申込１!Y22</f>
        <v xml:space="preserve"> </v>
      </c>
      <c r="G69" s="41">
        <f>申込１!W21</f>
        <v>0</v>
      </c>
      <c r="H69" s="41" t="str">
        <f>申込１!Y22</f>
        <v/>
      </c>
      <c r="N69" s="41" t="str">
        <f t="shared" si="4"/>
        <v/>
      </c>
      <c r="O69" s="41" t="str">
        <f t="shared" si="5"/>
        <v/>
      </c>
      <c r="P69" s="41" t="str">
        <f t="shared" si="6"/>
        <v/>
      </c>
      <c r="Q69" s="41" t="str">
        <f t="shared" si="7"/>
        <v/>
      </c>
      <c r="R69" s="41">
        <f>申込１!V21</f>
        <v>0</v>
      </c>
      <c r="S69" s="41">
        <f>申込１!V22</f>
        <v>0</v>
      </c>
      <c r="T69" s="41" t="str">
        <f t="shared" si="8"/>
        <v/>
      </c>
      <c r="U69" s="41">
        <v>69</v>
      </c>
    </row>
    <row r="70" spans="1:21" x14ac:dyDescent="0.15">
      <c r="A70" s="52">
        <v>8</v>
      </c>
      <c r="B70" s="41" t="str">
        <f>IF(R70&lt;&gt;0,申込１!$F$4,"")</f>
        <v/>
      </c>
      <c r="C70" s="41" t="str">
        <f>申込１!Y23</f>
        <v/>
      </c>
      <c r="D70" s="41" t="str">
        <f>IFERROR(IF(申込１!U23&lt;&gt;0,申込１!U23,""),"")</f>
        <v/>
      </c>
      <c r="E70" s="41" t="str">
        <f>申込１!X23&amp;" "&amp;申込１!Y23</f>
        <v xml:space="preserve"> </v>
      </c>
      <c r="F70" s="41" t="str">
        <f>申込１!X24&amp;" "&amp;申込１!Y24</f>
        <v xml:space="preserve"> </v>
      </c>
      <c r="G70" s="41">
        <f>申込１!W23</f>
        <v>0</v>
      </c>
      <c r="H70" s="41" t="str">
        <f>申込１!Y24</f>
        <v/>
      </c>
      <c r="N70" s="41" t="str">
        <f t="shared" si="4"/>
        <v/>
      </c>
      <c r="O70" s="41" t="str">
        <f t="shared" si="5"/>
        <v/>
      </c>
      <c r="P70" s="41" t="str">
        <f t="shared" si="6"/>
        <v/>
      </c>
      <c r="Q70" s="41" t="str">
        <f t="shared" si="7"/>
        <v/>
      </c>
      <c r="R70" s="41">
        <f>申込１!V23</f>
        <v>0</v>
      </c>
      <c r="S70" s="41">
        <f>申込１!V24</f>
        <v>0</v>
      </c>
      <c r="T70" s="41" t="str">
        <f t="shared" si="8"/>
        <v/>
      </c>
      <c r="U70" s="41">
        <v>70</v>
      </c>
    </row>
    <row r="71" spans="1:21" x14ac:dyDescent="0.15">
      <c r="A71" s="52">
        <v>9</v>
      </c>
      <c r="B71" s="41" t="str">
        <f>IF(R71&lt;&gt;0,申込１!$F$4,"")</f>
        <v/>
      </c>
      <c r="C71" s="41" t="str">
        <f>申込１!Y25</f>
        <v/>
      </c>
      <c r="D71" s="41" t="str">
        <f>IFERROR(IF(申込１!U25&lt;&gt;0,申込１!U25,""),"")</f>
        <v/>
      </c>
      <c r="E71" s="41" t="str">
        <f>申込１!X25&amp;" "&amp;申込１!Y25</f>
        <v xml:space="preserve"> </v>
      </c>
      <c r="F71" s="41" t="str">
        <f>申込１!X26&amp;" "&amp;申込１!Y26</f>
        <v xml:space="preserve"> </v>
      </c>
      <c r="G71" s="41">
        <f>申込１!W25</f>
        <v>0</v>
      </c>
      <c r="H71" s="41" t="str">
        <f>申込１!Y26</f>
        <v/>
      </c>
      <c r="N71" s="41" t="str">
        <f t="shared" si="4"/>
        <v/>
      </c>
      <c r="O71" s="41" t="str">
        <f t="shared" si="5"/>
        <v/>
      </c>
      <c r="P71" s="41" t="str">
        <f t="shared" si="6"/>
        <v/>
      </c>
      <c r="Q71" s="41" t="str">
        <f t="shared" si="7"/>
        <v/>
      </c>
      <c r="R71" s="41">
        <f>申込１!V25</f>
        <v>0</v>
      </c>
      <c r="S71" s="41">
        <f>申込１!V26</f>
        <v>0</v>
      </c>
      <c r="T71" s="41" t="str">
        <f t="shared" si="8"/>
        <v/>
      </c>
      <c r="U71" s="41">
        <v>71</v>
      </c>
    </row>
    <row r="72" spans="1:21" x14ac:dyDescent="0.15">
      <c r="A72" s="52">
        <v>10</v>
      </c>
      <c r="B72" s="41" t="str">
        <f>IF(R72&lt;&gt;0,申込１!$F$4,"")</f>
        <v/>
      </c>
      <c r="C72" s="41" t="str">
        <f>申込１!Y27</f>
        <v/>
      </c>
      <c r="D72" s="41" t="str">
        <f>IFERROR(IF(申込１!U27&lt;&gt;0,申込１!U27,""),"")</f>
        <v/>
      </c>
      <c r="E72" s="41" t="str">
        <f>申込１!X27&amp;" "&amp;申込１!Y27</f>
        <v xml:space="preserve"> </v>
      </c>
      <c r="F72" s="41" t="str">
        <f>申込１!X28&amp;" "&amp;申込１!Y28</f>
        <v xml:space="preserve"> </v>
      </c>
      <c r="G72" s="41">
        <f>申込１!W27</f>
        <v>0</v>
      </c>
      <c r="H72" s="41" t="str">
        <f>申込１!Y28</f>
        <v/>
      </c>
      <c r="N72" s="41" t="str">
        <f t="shared" si="4"/>
        <v/>
      </c>
      <c r="O72" s="41" t="str">
        <f t="shared" si="5"/>
        <v/>
      </c>
      <c r="P72" s="41" t="str">
        <f t="shared" si="6"/>
        <v/>
      </c>
      <c r="Q72" s="41" t="str">
        <f t="shared" si="7"/>
        <v/>
      </c>
      <c r="R72" s="41">
        <f>申込１!V27</f>
        <v>0</v>
      </c>
      <c r="S72" s="41">
        <f>申込１!V28</f>
        <v>0</v>
      </c>
      <c r="T72" s="41" t="str">
        <f t="shared" si="8"/>
        <v/>
      </c>
      <c r="U72" s="41">
        <v>72</v>
      </c>
    </row>
    <row r="73" spans="1:21" x14ac:dyDescent="0.15">
      <c r="A73" s="52">
        <v>11</v>
      </c>
      <c r="B73" s="41" t="str">
        <f>IF(R73&lt;&gt;0,申込１!$F$4,"")</f>
        <v/>
      </c>
      <c r="C73" s="41" t="str">
        <f>申込１!Y29</f>
        <v/>
      </c>
      <c r="D73" s="41" t="str">
        <f>IFERROR(IF(申込１!U29&lt;&gt;0,申込１!U29,""),"")</f>
        <v/>
      </c>
      <c r="E73" s="41" t="str">
        <f>申込１!X29&amp;" "&amp;申込１!Y29</f>
        <v xml:space="preserve"> </v>
      </c>
      <c r="F73" s="41" t="str">
        <f>申込１!X30&amp;" "&amp;申込１!Y30</f>
        <v xml:space="preserve"> </v>
      </c>
      <c r="G73" s="41">
        <f>申込１!W29</f>
        <v>0</v>
      </c>
      <c r="H73" s="41" t="str">
        <f>申込１!Y30</f>
        <v/>
      </c>
      <c r="N73" s="41" t="str">
        <f t="shared" si="4"/>
        <v/>
      </c>
      <c r="O73" s="41" t="str">
        <f t="shared" si="5"/>
        <v/>
      </c>
      <c r="P73" s="41" t="str">
        <f t="shared" si="6"/>
        <v/>
      </c>
      <c r="Q73" s="41" t="str">
        <f t="shared" si="7"/>
        <v/>
      </c>
      <c r="R73" s="41">
        <f>申込１!V29</f>
        <v>0</v>
      </c>
      <c r="S73" s="41">
        <f>申込１!V30</f>
        <v>0</v>
      </c>
      <c r="T73" s="41" t="str">
        <f t="shared" si="8"/>
        <v/>
      </c>
      <c r="U73" s="41">
        <v>73</v>
      </c>
    </row>
    <row r="74" spans="1:21" x14ac:dyDescent="0.15">
      <c r="A74" s="52">
        <v>12</v>
      </c>
      <c r="B74" s="41" t="str">
        <f>IF(R74&lt;&gt;0,申込１!$F$4,"")</f>
        <v/>
      </c>
      <c r="C74" s="41" t="str">
        <f>申込１!Y31</f>
        <v/>
      </c>
      <c r="D74" s="41" t="str">
        <f>IFERROR(IF(申込１!U31&lt;&gt;0,申込１!U31,""),"")</f>
        <v/>
      </c>
      <c r="E74" s="41" t="str">
        <f>申込１!X31&amp;" "&amp;申込１!Y31</f>
        <v xml:space="preserve"> </v>
      </c>
      <c r="F74" s="41" t="str">
        <f>申込１!X32&amp;" "&amp;申込１!Y32</f>
        <v xml:space="preserve"> </v>
      </c>
      <c r="G74" s="41">
        <f>申込１!W31</f>
        <v>0</v>
      </c>
      <c r="H74" s="41" t="str">
        <f>申込１!Y32</f>
        <v/>
      </c>
      <c r="N74" s="41" t="str">
        <f t="shared" si="4"/>
        <v/>
      </c>
      <c r="O74" s="41" t="str">
        <f t="shared" si="5"/>
        <v/>
      </c>
      <c r="P74" s="41" t="str">
        <f t="shared" si="6"/>
        <v/>
      </c>
      <c r="Q74" s="41" t="str">
        <f t="shared" si="7"/>
        <v/>
      </c>
      <c r="R74" s="41">
        <f>申込１!V31</f>
        <v>0</v>
      </c>
      <c r="S74" s="41">
        <f>申込１!V32</f>
        <v>0</v>
      </c>
      <c r="T74" s="41" t="str">
        <f t="shared" si="8"/>
        <v/>
      </c>
      <c r="U74" s="41">
        <v>74</v>
      </c>
    </row>
    <row r="75" spans="1:21" x14ac:dyDescent="0.15">
      <c r="A75" s="52">
        <v>13</v>
      </c>
      <c r="B75" s="41" t="str">
        <f>IF(R75&lt;&gt;0,申込１!$F$4,"")</f>
        <v/>
      </c>
      <c r="C75" s="41" t="str">
        <f>申込１!Y33</f>
        <v/>
      </c>
      <c r="D75" s="41" t="str">
        <f>IFERROR(IF(申込１!U33&lt;&gt;0,申込１!U33,""),"")</f>
        <v/>
      </c>
      <c r="E75" s="41" t="str">
        <f>申込１!X33&amp;" "&amp;申込１!Y33</f>
        <v xml:space="preserve"> </v>
      </c>
      <c r="F75" s="41" t="str">
        <f>申込１!X34&amp;" "&amp;申込１!Y34</f>
        <v xml:space="preserve"> </v>
      </c>
      <c r="G75" s="41">
        <f>申込１!W33</f>
        <v>0</v>
      </c>
      <c r="H75" s="41" t="str">
        <f>申込１!Y34</f>
        <v/>
      </c>
      <c r="N75" s="41" t="str">
        <f t="shared" ref="N75:N102" si="9">IFERROR(IF(R75&lt;&gt;"",VLOOKUP(R75,$A$114:$J$153,9,FALSE),""),"")</f>
        <v/>
      </c>
      <c r="O75" s="41" t="str">
        <f t="shared" ref="O75:O102" si="10">IFERROR(IF(S75&lt;&gt;"",VLOOKUP(S75,$A$114:$J$153,9,FALSE),""),"")</f>
        <v/>
      </c>
      <c r="P75" s="41" t="str">
        <f t="shared" ref="P75:P102" si="11">IFERROR(IF(R75&lt;&gt;"",VLOOKUP(R75,$A$114:$J$153,10,FALSE),""),"")</f>
        <v/>
      </c>
      <c r="Q75" s="41" t="str">
        <f t="shared" ref="Q75:Q102" si="12">IFERROR(IF(S75&lt;&gt;"",VLOOKUP(S75,$A$114:$J$153,10,FALSE),""),"")</f>
        <v/>
      </c>
      <c r="R75" s="41">
        <f>申込１!V33</f>
        <v>0</v>
      </c>
      <c r="S75" s="41">
        <f>申込１!V34</f>
        <v>0</v>
      </c>
      <c r="T75" s="41" t="str">
        <f t="shared" si="8"/>
        <v/>
      </c>
      <c r="U75" s="41">
        <v>75</v>
      </c>
    </row>
    <row r="76" spans="1:21" x14ac:dyDescent="0.15">
      <c r="A76" s="52">
        <v>14</v>
      </c>
      <c r="B76" s="41" t="str">
        <f>IF(R76&lt;&gt;0,申込１!$F$4,"")</f>
        <v/>
      </c>
      <c r="C76" s="41" t="str">
        <f>申込１!Y35</f>
        <v/>
      </c>
      <c r="D76" s="41" t="str">
        <f>IFERROR(IF(申込１!U35&lt;&gt;0,申込１!U35,""),"")</f>
        <v/>
      </c>
      <c r="E76" s="41" t="str">
        <f>申込１!X35&amp;" "&amp;申込１!Y35</f>
        <v xml:space="preserve"> </v>
      </c>
      <c r="F76" s="41" t="str">
        <f>申込１!X36&amp;" "&amp;申込１!Y36</f>
        <v xml:space="preserve"> </v>
      </c>
      <c r="G76" s="41">
        <f>申込１!W35</f>
        <v>0</v>
      </c>
      <c r="H76" s="41" t="str">
        <f>申込１!Y36</f>
        <v/>
      </c>
      <c r="N76" s="41" t="str">
        <f t="shared" si="9"/>
        <v/>
      </c>
      <c r="O76" s="41" t="str">
        <f t="shared" si="10"/>
        <v/>
      </c>
      <c r="P76" s="41" t="str">
        <f t="shared" si="11"/>
        <v/>
      </c>
      <c r="Q76" s="41" t="str">
        <f t="shared" si="12"/>
        <v/>
      </c>
      <c r="R76" s="41">
        <f>申込１!V35</f>
        <v>0</v>
      </c>
      <c r="S76" s="41">
        <f>申込１!V36</f>
        <v>0</v>
      </c>
      <c r="T76" s="41" t="str">
        <f t="shared" si="8"/>
        <v/>
      </c>
      <c r="U76" s="41">
        <v>76</v>
      </c>
    </row>
    <row r="77" spans="1:21" x14ac:dyDescent="0.15">
      <c r="A77" s="52">
        <v>15</v>
      </c>
      <c r="B77" s="41" t="str">
        <f>IF(R77&lt;&gt;0,申込１!$F$4,"")</f>
        <v/>
      </c>
      <c r="C77" s="41" t="str">
        <f>申込１!Y37</f>
        <v/>
      </c>
      <c r="D77" s="41" t="str">
        <f>IFERROR(IF(申込１!U37&lt;&gt;0,申込１!U37,""),"")</f>
        <v/>
      </c>
      <c r="E77" s="41" t="str">
        <f>申込１!X37&amp;" "&amp;申込１!Y37</f>
        <v xml:space="preserve"> </v>
      </c>
      <c r="F77" s="41" t="str">
        <f>申込１!X38&amp;" "&amp;申込１!Y38</f>
        <v xml:space="preserve"> </v>
      </c>
      <c r="G77" s="41">
        <f>申込１!W37</f>
        <v>0</v>
      </c>
      <c r="H77" s="41" t="str">
        <f>申込１!Y38</f>
        <v/>
      </c>
      <c r="N77" s="41" t="str">
        <f t="shared" si="9"/>
        <v/>
      </c>
      <c r="O77" s="41" t="str">
        <f t="shared" si="10"/>
        <v/>
      </c>
      <c r="P77" s="41" t="str">
        <f t="shared" si="11"/>
        <v/>
      </c>
      <c r="Q77" s="41" t="str">
        <f t="shared" si="12"/>
        <v/>
      </c>
      <c r="R77" s="41">
        <f>申込１!V37</f>
        <v>0</v>
      </c>
      <c r="S77" s="41">
        <f>申込１!V38</f>
        <v>0</v>
      </c>
      <c r="T77" s="41" t="str">
        <f t="shared" si="8"/>
        <v/>
      </c>
      <c r="U77" s="41">
        <v>77</v>
      </c>
    </row>
    <row r="78" spans="1:21" x14ac:dyDescent="0.15">
      <c r="A78" s="52">
        <v>16</v>
      </c>
      <c r="B78" s="41" t="str">
        <f>IF(R78&lt;&gt;0,申込１!$F$4,"")</f>
        <v/>
      </c>
      <c r="C78" s="41" t="str">
        <f>申込１!Y39</f>
        <v/>
      </c>
      <c r="D78" s="41" t="str">
        <f>IFERROR(IF(申込１!U39&lt;&gt;0,申込１!U39,""),"")</f>
        <v/>
      </c>
      <c r="E78" s="41" t="str">
        <f>申込１!X39&amp;" "&amp;申込１!Y39</f>
        <v xml:space="preserve"> </v>
      </c>
      <c r="F78" s="41" t="str">
        <f>申込１!X40&amp;" "&amp;申込１!Y40</f>
        <v xml:space="preserve"> </v>
      </c>
      <c r="G78" s="41">
        <f>申込１!W39</f>
        <v>0</v>
      </c>
      <c r="H78" s="41" t="str">
        <f>申込１!Y40</f>
        <v/>
      </c>
      <c r="N78" s="41" t="str">
        <f t="shared" si="9"/>
        <v/>
      </c>
      <c r="O78" s="41" t="str">
        <f t="shared" si="10"/>
        <v/>
      </c>
      <c r="P78" s="41" t="str">
        <f t="shared" si="11"/>
        <v/>
      </c>
      <c r="Q78" s="41" t="str">
        <f t="shared" si="12"/>
        <v/>
      </c>
      <c r="R78" s="41">
        <f>申込１!V39</f>
        <v>0</v>
      </c>
      <c r="S78" s="41">
        <f>申込１!V40</f>
        <v>0</v>
      </c>
      <c r="T78" s="41" t="str">
        <f t="shared" si="8"/>
        <v/>
      </c>
      <c r="U78" s="41">
        <v>78</v>
      </c>
    </row>
    <row r="79" spans="1:21" x14ac:dyDescent="0.15">
      <c r="A79" s="52">
        <v>17</v>
      </c>
      <c r="B79" s="41" t="str">
        <f>IF(R79&lt;&gt;0,申込１!$F$4,"")</f>
        <v/>
      </c>
      <c r="C79" s="41" t="str">
        <f>申込１!Y41</f>
        <v/>
      </c>
      <c r="D79" s="41" t="str">
        <f>IFERROR(IF(申込１!U41&lt;&gt;0,申込１!U41,""),"")</f>
        <v/>
      </c>
      <c r="E79" s="41" t="str">
        <f>申込１!X41&amp;" "&amp;申込１!Y41</f>
        <v xml:space="preserve"> </v>
      </c>
      <c r="F79" s="41" t="str">
        <f>申込１!X42&amp;" "&amp;申込１!Y42</f>
        <v xml:space="preserve"> </v>
      </c>
      <c r="G79" s="41">
        <f>申込１!W41</f>
        <v>0</v>
      </c>
      <c r="H79" s="41" t="str">
        <f>申込１!Y42</f>
        <v/>
      </c>
      <c r="N79" s="41" t="str">
        <f t="shared" si="9"/>
        <v/>
      </c>
      <c r="O79" s="41" t="str">
        <f t="shared" si="10"/>
        <v/>
      </c>
      <c r="P79" s="41" t="str">
        <f t="shared" si="11"/>
        <v/>
      </c>
      <c r="Q79" s="41" t="str">
        <f t="shared" si="12"/>
        <v/>
      </c>
      <c r="R79" s="41">
        <f>申込１!V41</f>
        <v>0</v>
      </c>
      <c r="S79" s="41">
        <f>申込１!V42</f>
        <v>0</v>
      </c>
      <c r="T79" s="41" t="str">
        <f t="shared" si="8"/>
        <v/>
      </c>
      <c r="U79" s="41">
        <v>79</v>
      </c>
    </row>
    <row r="80" spans="1:21" x14ac:dyDescent="0.15">
      <c r="A80" s="52">
        <v>18</v>
      </c>
      <c r="B80" s="41" t="str">
        <f>IF(R80&lt;&gt;0,申込１!$F$4,"")</f>
        <v/>
      </c>
      <c r="C80" s="41" t="str">
        <f>申込１!Y43</f>
        <v/>
      </c>
      <c r="D80" s="41" t="str">
        <f>IFERROR(IF(申込１!U43&lt;&gt;0,申込１!U43,""),"")</f>
        <v/>
      </c>
      <c r="E80" s="41" t="str">
        <f>申込１!X43&amp;" "&amp;申込１!Y43</f>
        <v xml:space="preserve"> </v>
      </c>
      <c r="F80" s="41" t="str">
        <f>申込１!X44&amp;" "&amp;申込１!Y44</f>
        <v xml:space="preserve"> </v>
      </c>
      <c r="G80" s="41">
        <f>申込１!W43</f>
        <v>0</v>
      </c>
      <c r="H80" s="41" t="str">
        <f>申込１!Y44</f>
        <v/>
      </c>
      <c r="N80" s="41" t="str">
        <f t="shared" si="9"/>
        <v/>
      </c>
      <c r="O80" s="41" t="str">
        <f t="shared" si="10"/>
        <v/>
      </c>
      <c r="P80" s="41" t="str">
        <f t="shared" si="11"/>
        <v/>
      </c>
      <c r="Q80" s="41" t="str">
        <f t="shared" si="12"/>
        <v/>
      </c>
      <c r="R80" s="41">
        <f>申込１!V43</f>
        <v>0</v>
      </c>
      <c r="S80" s="41">
        <f>申込１!V44</f>
        <v>0</v>
      </c>
      <c r="T80" s="41" t="str">
        <f t="shared" si="8"/>
        <v/>
      </c>
      <c r="U80" s="41">
        <v>80</v>
      </c>
    </row>
    <row r="81" spans="1:21" ht="15" customHeight="1" x14ac:dyDescent="0.15">
      <c r="A81" s="52">
        <v>19</v>
      </c>
      <c r="B81" s="41" t="str">
        <f>IF(R81&lt;&gt;0,申込１!$F$4,"")</f>
        <v/>
      </c>
      <c r="C81" s="41" t="str">
        <f>申込１!Y45</f>
        <v/>
      </c>
      <c r="D81" s="41" t="str">
        <f>IFERROR(IF(申込１!U45&lt;&gt;0,申込１!U45,""),"")</f>
        <v/>
      </c>
      <c r="E81" s="41" t="str">
        <f>申込１!X45&amp;" "&amp;申込１!Y45</f>
        <v xml:space="preserve"> </v>
      </c>
      <c r="F81" s="41" t="str">
        <f>申込１!X46&amp;" "&amp;申込１!Y46</f>
        <v xml:space="preserve"> </v>
      </c>
      <c r="G81" s="41">
        <f>申込１!W45</f>
        <v>0</v>
      </c>
      <c r="H81" s="41" t="str">
        <f>申込１!Y46</f>
        <v/>
      </c>
      <c r="N81" s="41" t="str">
        <f t="shared" si="9"/>
        <v/>
      </c>
      <c r="O81" s="41" t="str">
        <f t="shared" si="10"/>
        <v/>
      </c>
      <c r="P81" s="41" t="str">
        <f t="shared" si="11"/>
        <v/>
      </c>
      <c r="Q81" s="41" t="str">
        <f t="shared" si="12"/>
        <v/>
      </c>
      <c r="R81" s="41">
        <f>申込１!V45</f>
        <v>0</v>
      </c>
      <c r="S81" s="41">
        <f>申込１!V46</f>
        <v>0</v>
      </c>
      <c r="T81" s="41" t="str">
        <f t="shared" si="8"/>
        <v/>
      </c>
      <c r="U81" s="41">
        <v>81</v>
      </c>
    </row>
    <row r="82" spans="1:21" x14ac:dyDescent="0.15">
      <c r="A82" s="52">
        <v>20</v>
      </c>
      <c r="B82" s="41" t="str">
        <f>IF(R82&lt;&gt;0,申込１!$F$4,"")</f>
        <v/>
      </c>
      <c r="C82" s="41" t="str">
        <f>申込１!Y47</f>
        <v/>
      </c>
      <c r="D82" s="41" t="str">
        <f>IFERROR(IF(申込１!U47&lt;&gt;0,申込１!U47,""),"")</f>
        <v/>
      </c>
      <c r="E82" s="41" t="str">
        <f>申込１!X47&amp;" "&amp;申込１!Y47</f>
        <v xml:space="preserve"> </v>
      </c>
      <c r="F82" s="41" t="str">
        <f>申込１!X48&amp;" "&amp;申込１!Y48</f>
        <v xml:space="preserve"> </v>
      </c>
      <c r="G82" s="41">
        <f>申込１!W47</f>
        <v>0</v>
      </c>
      <c r="H82" s="41" t="str">
        <f>申込１!Y48</f>
        <v/>
      </c>
      <c r="N82" s="41" t="str">
        <f t="shared" si="9"/>
        <v/>
      </c>
      <c r="O82" s="41" t="str">
        <f t="shared" si="10"/>
        <v/>
      </c>
      <c r="P82" s="41" t="str">
        <f t="shared" si="11"/>
        <v/>
      </c>
      <c r="Q82" s="41" t="str">
        <f t="shared" si="12"/>
        <v/>
      </c>
      <c r="R82" s="41">
        <f>申込１!V47</f>
        <v>0</v>
      </c>
      <c r="S82" s="41">
        <f>申込１!V48</f>
        <v>0</v>
      </c>
      <c r="T82" s="41" t="str">
        <f t="shared" si="8"/>
        <v/>
      </c>
      <c r="U82" s="41">
        <v>82</v>
      </c>
    </row>
    <row r="83" spans="1:21" x14ac:dyDescent="0.15">
      <c r="A83" s="52">
        <v>1</v>
      </c>
      <c r="B83" s="41" t="str">
        <f>IF(R83&lt;&gt;0,申込１!$F$4,"")</f>
        <v/>
      </c>
      <c r="C83" s="41" t="str">
        <f>申込１!AR9</f>
        <v/>
      </c>
      <c r="D83" s="41" t="str">
        <f>IFERROR(IF(申込１!AN9&lt;&gt;0,申込１!AN9,""),"")</f>
        <v/>
      </c>
      <c r="E83" s="41" t="str">
        <f>申込１!AQ9&amp;" "&amp;申込１!AR9</f>
        <v xml:space="preserve"> </v>
      </c>
      <c r="F83" s="41" t="str">
        <f>申込１!AQ10&amp;" "&amp;申込１!AR10</f>
        <v xml:space="preserve"> </v>
      </c>
      <c r="G83" s="41">
        <f>申込１!AP9</f>
        <v>0</v>
      </c>
      <c r="H83" s="41" t="str">
        <f>申込１!AR10</f>
        <v/>
      </c>
      <c r="N83" s="41" t="str">
        <f t="shared" si="9"/>
        <v/>
      </c>
      <c r="O83" s="41" t="str">
        <f t="shared" si="10"/>
        <v/>
      </c>
      <c r="P83" s="41" t="str">
        <f t="shared" si="11"/>
        <v/>
      </c>
      <c r="Q83" s="41" t="str">
        <f t="shared" si="12"/>
        <v/>
      </c>
      <c r="R83" s="41">
        <f>申込１!AO9</f>
        <v>0</v>
      </c>
      <c r="S83" s="41">
        <f>申込１!AO10</f>
        <v>0</v>
      </c>
      <c r="T83" s="41" t="str">
        <f t="shared" si="8"/>
        <v/>
      </c>
      <c r="U83" s="41">
        <v>83</v>
      </c>
    </row>
    <row r="84" spans="1:21" x14ac:dyDescent="0.15">
      <c r="A84" s="52">
        <v>2</v>
      </c>
      <c r="B84" s="41" t="str">
        <f>IF(R84&lt;&gt;0,申込１!$F$4,"")</f>
        <v/>
      </c>
      <c r="C84" s="41" t="str">
        <f>申込１!AR11</f>
        <v/>
      </c>
      <c r="D84" s="41" t="str">
        <f>IFERROR(IF(申込１!AN11&lt;&gt;0,申込１!AN11,""),"")</f>
        <v/>
      </c>
      <c r="E84" s="41" t="str">
        <f>申込１!AQ11&amp;" "&amp;申込１!AR11</f>
        <v xml:space="preserve"> </v>
      </c>
      <c r="F84" s="41" t="str">
        <f>申込１!AQ12&amp;" "&amp;申込１!AR12</f>
        <v xml:space="preserve"> </v>
      </c>
      <c r="G84" s="41">
        <f>申込１!AP11</f>
        <v>0</v>
      </c>
      <c r="H84" s="41" t="str">
        <f>申込１!AR12</f>
        <v/>
      </c>
      <c r="N84" s="41" t="str">
        <f t="shared" si="9"/>
        <v/>
      </c>
      <c r="O84" s="41" t="str">
        <f t="shared" si="10"/>
        <v/>
      </c>
      <c r="P84" s="41" t="str">
        <f t="shared" si="11"/>
        <v/>
      </c>
      <c r="Q84" s="41" t="str">
        <f t="shared" si="12"/>
        <v/>
      </c>
      <c r="R84" s="41">
        <f>申込１!AO11</f>
        <v>0</v>
      </c>
      <c r="S84" s="41">
        <f>申込１!AO12</f>
        <v>0</v>
      </c>
      <c r="T84" s="41" t="str">
        <f t="shared" si="8"/>
        <v/>
      </c>
      <c r="U84" s="41">
        <v>84</v>
      </c>
    </row>
    <row r="85" spans="1:21" x14ac:dyDescent="0.15">
      <c r="A85" s="52">
        <v>3</v>
      </c>
      <c r="B85" s="41" t="str">
        <f>IF(R85&lt;&gt;0,申込１!$F$4,"")</f>
        <v/>
      </c>
      <c r="C85" s="41" t="str">
        <f>申込１!AR13</f>
        <v/>
      </c>
      <c r="D85" s="41" t="str">
        <f>IFERROR(IF(申込１!AN13&lt;&gt;0,申込１!AN13,""),"")</f>
        <v/>
      </c>
      <c r="E85" s="41" t="str">
        <f>申込１!AQ13&amp;" "&amp;申込１!AR13</f>
        <v xml:space="preserve"> </v>
      </c>
      <c r="F85" s="41" t="str">
        <f>申込１!AQ14&amp;" "&amp;申込１!AR14</f>
        <v xml:space="preserve"> </v>
      </c>
      <c r="G85" s="41">
        <f>申込１!AP13</f>
        <v>0</v>
      </c>
      <c r="H85" s="41" t="str">
        <f>申込１!AR14</f>
        <v/>
      </c>
      <c r="N85" s="41" t="str">
        <f t="shared" si="9"/>
        <v/>
      </c>
      <c r="O85" s="41" t="str">
        <f t="shared" si="10"/>
        <v/>
      </c>
      <c r="P85" s="41" t="str">
        <f t="shared" si="11"/>
        <v/>
      </c>
      <c r="Q85" s="41" t="str">
        <f t="shared" si="12"/>
        <v/>
      </c>
      <c r="R85" s="41">
        <f>申込１!AO13</f>
        <v>0</v>
      </c>
      <c r="S85" s="41">
        <f>申込１!AO14</f>
        <v>0</v>
      </c>
      <c r="T85" s="41" t="str">
        <f t="shared" si="8"/>
        <v/>
      </c>
      <c r="U85" s="41">
        <v>85</v>
      </c>
    </row>
    <row r="86" spans="1:21" x14ac:dyDescent="0.15">
      <c r="A86" s="52">
        <v>4</v>
      </c>
      <c r="B86" s="41" t="str">
        <f>IF(R86&lt;&gt;0,申込１!$F$4,"")</f>
        <v/>
      </c>
      <c r="C86" s="41" t="str">
        <f>申込１!AR15</f>
        <v/>
      </c>
      <c r="D86" s="41" t="str">
        <f>IFERROR(IF(申込１!AN15&lt;&gt;0,申込１!AN15,""),"")</f>
        <v/>
      </c>
      <c r="E86" s="41" t="str">
        <f>申込１!AQ15&amp;" "&amp;申込１!AR15</f>
        <v xml:space="preserve"> </v>
      </c>
      <c r="F86" s="41" t="str">
        <f>申込１!AQ16&amp;" "&amp;申込１!AR16</f>
        <v xml:space="preserve"> </v>
      </c>
      <c r="G86" s="41">
        <f>申込１!AP15</f>
        <v>0</v>
      </c>
      <c r="H86" s="41" t="str">
        <f>申込１!AR16</f>
        <v/>
      </c>
      <c r="N86" s="41" t="str">
        <f t="shared" si="9"/>
        <v/>
      </c>
      <c r="O86" s="41" t="str">
        <f t="shared" si="10"/>
        <v/>
      </c>
      <c r="P86" s="41" t="str">
        <f t="shared" si="11"/>
        <v/>
      </c>
      <c r="Q86" s="41" t="str">
        <f t="shared" si="12"/>
        <v/>
      </c>
      <c r="R86" s="41">
        <f>申込１!AO15</f>
        <v>0</v>
      </c>
      <c r="S86" s="41">
        <f>申込１!AO16</f>
        <v>0</v>
      </c>
      <c r="T86" s="41" t="str">
        <f t="shared" si="8"/>
        <v/>
      </c>
      <c r="U86" s="41">
        <v>86</v>
      </c>
    </row>
    <row r="87" spans="1:21" x14ac:dyDescent="0.15">
      <c r="A87" s="52">
        <v>5</v>
      </c>
      <c r="B87" s="41" t="str">
        <f>IF(R87&lt;&gt;0,申込１!$F$4,"")</f>
        <v/>
      </c>
      <c r="C87" s="41" t="str">
        <f>申込１!AR17</f>
        <v/>
      </c>
      <c r="D87" s="41" t="str">
        <f>IFERROR(IF(申込１!AN17&lt;&gt;0,申込１!AN17,""),"")</f>
        <v/>
      </c>
      <c r="E87" s="41" t="str">
        <f>申込１!AQ17&amp;" "&amp;申込１!AR17</f>
        <v xml:space="preserve"> </v>
      </c>
      <c r="F87" s="41" t="str">
        <f>申込１!AQ18&amp;" "&amp;申込１!AR18</f>
        <v xml:space="preserve"> </v>
      </c>
      <c r="G87" s="41">
        <f>申込１!AP17</f>
        <v>0</v>
      </c>
      <c r="H87" s="41" t="str">
        <f>申込１!AR18</f>
        <v/>
      </c>
      <c r="N87" s="41" t="str">
        <f t="shared" si="9"/>
        <v/>
      </c>
      <c r="O87" s="41" t="str">
        <f t="shared" si="10"/>
        <v/>
      </c>
      <c r="P87" s="41" t="str">
        <f t="shared" si="11"/>
        <v/>
      </c>
      <c r="Q87" s="41" t="str">
        <f t="shared" si="12"/>
        <v/>
      </c>
      <c r="R87" s="41">
        <f>申込１!AO17</f>
        <v>0</v>
      </c>
      <c r="S87" s="41">
        <f>申込１!AO18</f>
        <v>0</v>
      </c>
      <c r="T87" s="41" t="str">
        <f t="shared" si="8"/>
        <v/>
      </c>
      <c r="U87" s="41">
        <v>87</v>
      </c>
    </row>
    <row r="88" spans="1:21" x14ac:dyDescent="0.15">
      <c r="A88" s="52">
        <v>6</v>
      </c>
      <c r="B88" s="41" t="str">
        <f>IF(R88&lt;&gt;0,申込１!$F$4,"")</f>
        <v/>
      </c>
      <c r="C88" s="41" t="str">
        <f>申込１!AR19</f>
        <v/>
      </c>
      <c r="D88" s="41" t="str">
        <f>IFERROR(IF(申込１!AN19&lt;&gt;0,申込１!AN19,""),"")</f>
        <v/>
      </c>
      <c r="E88" s="41" t="str">
        <f>申込１!AQ19&amp;" "&amp;申込１!AR19</f>
        <v xml:space="preserve"> </v>
      </c>
      <c r="F88" s="41" t="str">
        <f>申込１!AQ20&amp;" "&amp;申込１!AR20</f>
        <v xml:space="preserve"> </v>
      </c>
      <c r="G88" s="41">
        <f>申込１!AP19</f>
        <v>0</v>
      </c>
      <c r="H88" s="41" t="str">
        <f>申込１!AR20</f>
        <v/>
      </c>
      <c r="N88" s="41" t="str">
        <f t="shared" si="9"/>
        <v/>
      </c>
      <c r="O88" s="41" t="str">
        <f t="shared" si="10"/>
        <v/>
      </c>
      <c r="P88" s="41" t="str">
        <f t="shared" si="11"/>
        <v/>
      </c>
      <c r="Q88" s="41" t="str">
        <f t="shared" si="12"/>
        <v/>
      </c>
      <c r="R88" s="41">
        <f>申込１!AO19</f>
        <v>0</v>
      </c>
      <c r="S88" s="41">
        <f>申込１!AO20</f>
        <v>0</v>
      </c>
      <c r="T88" s="41" t="str">
        <f t="shared" si="8"/>
        <v/>
      </c>
      <c r="U88" s="41">
        <v>88</v>
      </c>
    </row>
    <row r="89" spans="1:21" x14ac:dyDescent="0.15">
      <c r="A89" s="52">
        <v>7</v>
      </c>
      <c r="B89" s="41" t="str">
        <f>IF(R89&lt;&gt;0,申込１!$F$4,"")</f>
        <v/>
      </c>
      <c r="C89" s="41" t="str">
        <f>申込１!AR21</f>
        <v/>
      </c>
      <c r="D89" s="41" t="str">
        <f>IFERROR(IF(申込１!AN21&lt;&gt;0,申込１!AN21,""),"")</f>
        <v/>
      </c>
      <c r="E89" s="41" t="str">
        <f>申込１!AQ21&amp;" "&amp;申込１!AR21</f>
        <v xml:space="preserve"> </v>
      </c>
      <c r="F89" s="41" t="str">
        <f>申込１!AQ22&amp;" "&amp;申込１!AR22</f>
        <v xml:space="preserve"> </v>
      </c>
      <c r="G89" s="41">
        <f>申込１!AP21</f>
        <v>0</v>
      </c>
      <c r="H89" s="41" t="str">
        <f>申込１!AR22</f>
        <v/>
      </c>
      <c r="N89" s="41" t="str">
        <f t="shared" si="9"/>
        <v/>
      </c>
      <c r="O89" s="41" t="str">
        <f t="shared" si="10"/>
        <v/>
      </c>
      <c r="P89" s="41" t="str">
        <f t="shared" si="11"/>
        <v/>
      </c>
      <c r="Q89" s="41" t="str">
        <f t="shared" si="12"/>
        <v/>
      </c>
      <c r="R89" s="41">
        <f>申込１!AO21</f>
        <v>0</v>
      </c>
      <c r="S89" s="41">
        <f>申込１!AO22</f>
        <v>0</v>
      </c>
      <c r="T89" s="41" t="str">
        <f t="shared" si="8"/>
        <v/>
      </c>
      <c r="U89" s="41">
        <v>89</v>
      </c>
    </row>
    <row r="90" spans="1:21" x14ac:dyDescent="0.15">
      <c r="A90" s="52">
        <v>8</v>
      </c>
      <c r="B90" s="41" t="str">
        <f>IF(R90&lt;&gt;0,申込１!$F$4,"")</f>
        <v/>
      </c>
      <c r="C90" s="41" t="str">
        <f>申込１!AR23</f>
        <v/>
      </c>
      <c r="D90" s="41" t="str">
        <f>IFERROR(IF(申込１!AN23&lt;&gt;0,申込１!AN23,""),"")</f>
        <v/>
      </c>
      <c r="E90" s="41" t="str">
        <f>申込１!AQ23&amp;" "&amp;申込１!AR23</f>
        <v xml:space="preserve"> </v>
      </c>
      <c r="F90" s="41" t="str">
        <f>申込１!AQ24&amp;" "&amp;申込１!AR24</f>
        <v xml:space="preserve"> </v>
      </c>
      <c r="G90" s="41">
        <f>申込１!AP23</f>
        <v>0</v>
      </c>
      <c r="H90" s="41" t="str">
        <f>申込１!AR24</f>
        <v/>
      </c>
      <c r="N90" s="41" t="str">
        <f t="shared" si="9"/>
        <v/>
      </c>
      <c r="O90" s="41" t="str">
        <f t="shared" si="10"/>
        <v/>
      </c>
      <c r="P90" s="41" t="str">
        <f t="shared" si="11"/>
        <v/>
      </c>
      <c r="Q90" s="41" t="str">
        <f t="shared" si="12"/>
        <v/>
      </c>
      <c r="R90" s="41">
        <f>申込１!AO23</f>
        <v>0</v>
      </c>
      <c r="S90" s="41">
        <f>申込１!AO24</f>
        <v>0</v>
      </c>
      <c r="T90" s="41" t="str">
        <f t="shared" si="8"/>
        <v/>
      </c>
      <c r="U90" s="41">
        <v>90</v>
      </c>
    </row>
    <row r="91" spans="1:21" x14ac:dyDescent="0.15">
      <c r="A91" s="52">
        <v>9</v>
      </c>
      <c r="B91" s="41" t="str">
        <f>IF(R91&lt;&gt;0,申込１!$F$4,"")</f>
        <v/>
      </c>
      <c r="C91" s="41" t="str">
        <f>申込１!AR25</f>
        <v/>
      </c>
      <c r="D91" s="41" t="str">
        <f>IFERROR(IF(申込１!AN25&lt;&gt;0,申込１!AN25,""),"")</f>
        <v/>
      </c>
      <c r="E91" s="41" t="str">
        <f>申込１!AQ25&amp;" "&amp;申込１!AR25</f>
        <v xml:space="preserve"> </v>
      </c>
      <c r="F91" s="41" t="str">
        <f>申込１!AQ26&amp;" "&amp;申込１!AR26</f>
        <v xml:space="preserve"> </v>
      </c>
      <c r="G91" s="41">
        <f>申込１!AP25</f>
        <v>0</v>
      </c>
      <c r="H91" s="41" t="str">
        <f>申込１!AR26</f>
        <v/>
      </c>
      <c r="N91" s="41" t="str">
        <f t="shared" si="9"/>
        <v/>
      </c>
      <c r="O91" s="41" t="str">
        <f t="shared" si="10"/>
        <v/>
      </c>
      <c r="P91" s="41" t="str">
        <f t="shared" si="11"/>
        <v/>
      </c>
      <c r="Q91" s="41" t="str">
        <f t="shared" si="12"/>
        <v/>
      </c>
      <c r="R91" s="41">
        <f>申込１!AO25</f>
        <v>0</v>
      </c>
      <c r="S91" s="41">
        <f>申込１!AO26</f>
        <v>0</v>
      </c>
      <c r="T91" s="41" t="str">
        <f t="shared" si="8"/>
        <v/>
      </c>
      <c r="U91" s="41">
        <v>91</v>
      </c>
    </row>
    <row r="92" spans="1:21" x14ac:dyDescent="0.15">
      <c r="A92" s="52">
        <v>10</v>
      </c>
      <c r="B92" s="41" t="str">
        <f>IF(R92&lt;&gt;0,申込１!$F$4,"")</f>
        <v/>
      </c>
      <c r="C92" s="41" t="str">
        <f>申込１!AR27</f>
        <v/>
      </c>
      <c r="D92" s="41" t="str">
        <f>IFERROR(IF(申込１!AN27&lt;&gt;0,申込１!AN27,""),"")</f>
        <v/>
      </c>
      <c r="E92" s="41" t="str">
        <f>申込１!AQ27&amp;" "&amp;申込１!AR27</f>
        <v xml:space="preserve"> </v>
      </c>
      <c r="F92" s="41" t="str">
        <f>申込１!AQ28&amp;" "&amp;申込１!AR28</f>
        <v xml:space="preserve"> </v>
      </c>
      <c r="G92" s="41">
        <f>申込１!AP27</f>
        <v>0</v>
      </c>
      <c r="H92" s="41" t="str">
        <f>申込１!AR28</f>
        <v/>
      </c>
      <c r="N92" s="41" t="str">
        <f t="shared" si="9"/>
        <v/>
      </c>
      <c r="O92" s="41" t="str">
        <f t="shared" si="10"/>
        <v/>
      </c>
      <c r="P92" s="41" t="str">
        <f t="shared" si="11"/>
        <v/>
      </c>
      <c r="Q92" s="41" t="str">
        <f t="shared" si="12"/>
        <v/>
      </c>
      <c r="R92" s="41">
        <f>申込１!AO27</f>
        <v>0</v>
      </c>
      <c r="S92" s="41">
        <f>申込１!AO28</f>
        <v>0</v>
      </c>
      <c r="T92" s="41" t="str">
        <f t="shared" si="8"/>
        <v/>
      </c>
      <c r="U92" s="41">
        <v>92</v>
      </c>
    </row>
    <row r="93" spans="1:21" x14ac:dyDescent="0.15">
      <c r="A93" s="52">
        <v>11</v>
      </c>
      <c r="B93" s="41" t="str">
        <f>IF(R93&lt;&gt;0,申込１!$F$4,"")</f>
        <v/>
      </c>
      <c r="C93" s="41" t="str">
        <f>申込１!AR29</f>
        <v/>
      </c>
      <c r="D93" s="41" t="str">
        <f>IFERROR(IF(申込１!AN29&lt;&gt;0,申込１!AN29,""),"")</f>
        <v/>
      </c>
      <c r="E93" s="41" t="str">
        <f>申込１!AQ29&amp;" "&amp;申込１!AR29</f>
        <v xml:space="preserve"> </v>
      </c>
      <c r="F93" s="41" t="str">
        <f>申込１!AQ30&amp;" "&amp;申込１!AR30</f>
        <v xml:space="preserve"> </v>
      </c>
      <c r="G93" s="41">
        <f>申込１!AP29</f>
        <v>0</v>
      </c>
      <c r="H93" s="41" t="str">
        <f>申込１!AR30</f>
        <v/>
      </c>
      <c r="N93" s="41" t="str">
        <f t="shared" si="9"/>
        <v/>
      </c>
      <c r="O93" s="41" t="str">
        <f t="shared" si="10"/>
        <v/>
      </c>
      <c r="P93" s="41" t="str">
        <f t="shared" si="11"/>
        <v/>
      </c>
      <c r="Q93" s="41" t="str">
        <f t="shared" si="12"/>
        <v/>
      </c>
      <c r="R93" s="41">
        <f>申込１!AO29</f>
        <v>0</v>
      </c>
      <c r="S93" s="41">
        <f>申込１!AO30</f>
        <v>0</v>
      </c>
      <c r="T93" s="41" t="str">
        <f t="shared" si="8"/>
        <v/>
      </c>
      <c r="U93" s="41">
        <v>93</v>
      </c>
    </row>
    <row r="94" spans="1:21" x14ac:dyDescent="0.15">
      <c r="A94" s="52">
        <v>12</v>
      </c>
      <c r="B94" s="41" t="str">
        <f>IF(R94&lt;&gt;0,申込１!$F$4,"")</f>
        <v/>
      </c>
      <c r="C94" s="41" t="str">
        <f>申込１!AR31</f>
        <v/>
      </c>
      <c r="D94" s="41" t="str">
        <f>IFERROR(IF(申込１!AN31&lt;&gt;0,申込１!AN31,""),"")</f>
        <v/>
      </c>
      <c r="E94" s="41" t="str">
        <f>申込１!AQ31&amp;" "&amp;申込１!AR31</f>
        <v xml:space="preserve"> </v>
      </c>
      <c r="F94" s="41" t="str">
        <f>申込１!AQ32&amp;" "&amp;申込１!AR32</f>
        <v xml:space="preserve"> </v>
      </c>
      <c r="G94" s="41">
        <f>申込１!AP31</f>
        <v>0</v>
      </c>
      <c r="H94" s="41" t="str">
        <f>申込１!AR32</f>
        <v/>
      </c>
      <c r="N94" s="41" t="str">
        <f t="shared" si="9"/>
        <v/>
      </c>
      <c r="O94" s="41" t="str">
        <f t="shared" si="10"/>
        <v/>
      </c>
      <c r="P94" s="41" t="str">
        <f t="shared" si="11"/>
        <v/>
      </c>
      <c r="Q94" s="41" t="str">
        <f t="shared" si="12"/>
        <v/>
      </c>
      <c r="R94" s="41">
        <f>申込１!AO31</f>
        <v>0</v>
      </c>
      <c r="S94" s="41">
        <f>申込１!AO32</f>
        <v>0</v>
      </c>
      <c r="T94" s="41" t="str">
        <f t="shared" si="8"/>
        <v/>
      </c>
      <c r="U94" s="41">
        <v>94</v>
      </c>
    </row>
    <row r="95" spans="1:21" x14ac:dyDescent="0.15">
      <c r="A95" s="52">
        <v>13</v>
      </c>
      <c r="B95" s="41" t="str">
        <f>IF(R95&lt;&gt;0,申込１!$F$4,"")</f>
        <v/>
      </c>
      <c r="C95" s="41" t="str">
        <f>申込１!AR33</f>
        <v/>
      </c>
      <c r="D95" s="41" t="str">
        <f>IFERROR(IF(申込１!AN33&lt;&gt;0,申込１!AN33,""),"")</f>
        <v/>
      </c>
      <c r="E95" s="41" t="str">
        <f>申込１!AQ33&amp;" "&amp;申込１!AR33</f>
        <v xml:space="preserve"> </v>
      </c>
      <c r="F95" s="41" t="str">
        <f>申込１!AQ34&amp;" "&amp;申込１!AR34</f>
        <v xml:space="preserve"> </v>
      </c>
      <c r="G95" s="41">
        <f>申込１!AP33</f>
        <v>0</v>
      </c>
      <c r="H95" s="41" t="str">
        <f>申込１!AR34</f>
        <v/>
      </c>
      <c r="N95" s="41" t="str">
        <f t="shared" si="9"/>
        <v/>
      </c>
      <c r="O95" s="41" t="str">
        <f t="shared" si="10"/>
        <v/>
      </c>
      <c r="P95" s="41" t="str">
        <f t="shared" si="11"/>
        <v/>
      </c>
      <c r="Q95" s="41" t="str">
        <f t="shared" si="12"/>
        <v/>
      </c>
      <c r="R95" s="41">
        <f>申込１!AO33</f>
        <v>0</v>
      </c>
      <c r="S95" s="41">
        <f>申込１!AO34</f>
        <v>0</v>
      </c>
      <c r="T95" s="41" t="str">
        <f t="shared" si="8"/>
        <v/>
      </c>
      <c r="U95" s="41">
        <v>95</v>
      </c>
    </row>
    <row r="96" spans="1:21" x14ac:dyDescent="0.15">
      <c r="A96" s="52">
        <v>14</v>
      </c>
      <c r="B96" s="41" t="str">
        <f>IF(R96&lt;&gt;0,申込１!$F$4,"")</f>
        <v/>
      </c>
      <c r="C96" s="41" t="str">
        <f>申込１!AR35</f>
        <v/>
      </c>
      <c r="D96" s="41" t="str">
        <f>IFERROR(IF(申込１!AN35&lt;&gt;0,申込１!AN35,""),"")</f>
        <v/>
      </c>
      <c r="E96" s="41" t="str">
        <f>申込１!AQ35&amp;" "&amp;申込１!AR35</f>
        <v xml:space="preserve"> </v>
      </c>
      <c r="F96" s="41" t="str">
        <f>申込１!AQ36&amp;" "&amp;申込１!AR36</f>
        <v xml:space="preserve"> </v>
      </c>
      <c r="G96" s="41">
        <f>申込１!AP35</f>
        <v>0</v>
      </c>
      <c r="H96" s="41" t="str">
        <f>申込１!AR36</f>
        <v/>
      </c>
      <c r="N96" s="41" t="str">
        <f t="shared" si="9"/>
        <v/>
      </c>
      <c r="O96" s="41" t="str">
        <f t="shared" si="10"/>
        <v/>
      </c>
      <c r="P96" s="41" t="str">
        <f t="shared" si="11"/>
        <v/>
      </c>
      <c r="Q96" s="41" t="str">
        <f t="shared" si="12"/>
        <v/>
      </c>
      <c r="R96" s="41">
        <f>申込１!AO35</f>
        <v>0</v>
      </c>
      <c r="S96" s="41">
        <f>申込１!AO36</f>
        <v>0</v>
      </c>
      <c r="T96" s="41" t="str">
        <f t="shared" si="8"/>
        <v/>
      </c>
      <c r="U96" s="41">
        <v>96</v>
      </c>
    </row>
    <row r="97" spans="1:27" x14ac:dyDescent="0.15">
      <c r="A97" s="52">
        <v>15</v>
      </c>
      <c r="B97" s="41" t="str">
        <f>IF(R97&lt;&gt;0,申込１!$F$4,"")</f>
        <v/>
      </c>
      <c r="C97" s="41" t="str">
        <f>申込１!AR37</f>
        <v/>
      </c>
      <c r="D97" s="41" t="str">
        <f>IFERROR(IF(申込１!AN37&lt;&gt;0,申込１!AN37,""),"")</f>
        <v/>
      </c>
      <c r="E97" s="41" t="str">
        <f>申込１!AQ37&amp;" "&amp;申込１!AR37</f>
        <v xml:space="preserve"> </v>
      </c>
      <c r="F97" s="41" t="str">
        <f>申込１!AQ38&amp;" "&amp;申込１!AR38</f>
        <v xml:space="preserve"> </v>
      </c>
      <c r="G97" s="41">
        <f>申込１!AP37</f>
        <v>0</v>
      </c>
      <c r="H97" s="41" t="str">
        <f>申込１!AR38</f>
        <v/>
      </c>
      <c r="N97" s="41" t="str">
        <f t="shared" si="9"/>
        <v/>
      </c>
      <c r="O97" s="41" t="str">
        <f t="shared" si="10"/>
        <v/>
      </c>
      <c r="P97" s="41" t="str">
        <f t="shared" si="11"/>
        <v/>
      </c>
      <c r="Q97" s="41" t="str">
        <f t="shared" si="12"/>
        <v/>
      </c>
      <c r="R97" s="41">
        <f>申込１!AO37</f>
        <v>0</v>
      </c>
      <c r="S97" s="41">
        <f>申込１!AO38</f>
        <v>0</v>
      </c>
      <c r="T97" s="41" t="str">
        <f t="shared" si="8"/>
        <v/>
      </c>
      <c r="U97" s="41">
        <v>97</v>
      </c>
    </row>
    <row r="98" spans="1:27" x14ac:dyDescent="0.15">
      <c r="A98" s="52">
        <v>16</v>
      </c>
      <c r="B98" s="41" t="str">
        <f>IF(R98&lt;&gt;0,申込１!$F$4,"")</f>
        <v/>
      </c>
      <c r="C98" s="41" t="str">
        <f>申込１!AR39</f>
        <v/>
      </c>
      <c r="D98" s="41" t="str">
        <f>IFERROR(IF(申込１!AN39&lt;&gt;0,申込１!AN39,""),"")</f>
        <v/>
      </c>
      <c r="E98" s="41" t="str">
        <f>申込１!AQ39&amp;" "&amp;申込１!AR39</f>
        <v xml:space="preserve"> </v>
      </c>
      <c r="F98" s="41" t="str">
        <f>申込１!AQ40&amp;" "&amp;申込１!AR40</f>
        <v xml:space="preserve"> </v>
      </c>
      <c r="G98" s="41">
        <f>申込１!AP39</f>
        <v>0</v>
      </c>
      <c r="H98" s="41" t="str">
        <f>申込１!AR40</f>
        <v/>
      </c>
      <c r="N98" s="41" t="str">
        <f t="shared" si="9"/>
        <v/>
      </c>
      <c r="O98" s="41" t="str">
        <f t="shared" si="10"/>
        <v/>
      </c>
      <c r="P98" s="41" t="str">
        <f t="shared" si="11"/>
        <v/>
      </c>
      <c r="Q98" s="41" t="str">
        <f t="shared" si="12"/>
        <v/>
      </c>
      <c r="R98" s="41">
        <f>申込１!AO39</f>
        <v>0</v>
      </c>
      <c r="S98" s="41">
        <f>申込１!AO40</f>
        <v>0</v>
      </c>
      <c r="T98" s="41" t="str">
        <f t="shared" si="8"/>
        <v/>
      </c>
      <c r="U98" s="41">
        <v>98</v>
      </c>
    </row>
    <row r="99" spans="1:27" x14ac:dyDescent="0.15">
      <c r="A99" s="52">
        <v>17</v>
      </c>
      <c r="B99" s="41" t="str">
        <f>IF(R99&lt;&gt;0,申込１!$F$4,"")</f>
        <v/>
      </c>
      <c r="C99" s="41" t="str">
        <f>申込１!AR41</f>
        <v/>
      </c>
      <c r="D99" s="41" t="str">
        <f>IFERROR(IF(申込１!AN41&lt;&gt;0,申込１!AN41,""),"")</f>
        <v/>
      </c>
      <c r="E99" s="41" t="str">
        <f>申込１!AQ41&amp;" "&amp;申込１!AR41</f>
        <v xml:space="preserve"> </v>
      </c>
      <c r="F99" s="41" t="str">
        <f>申込１!AQ42&amp;" "&amp;申込１!AR42</f>
        <v xml:space="preserve"> </v>
      </c>
      <c r="G99" s="41">
        <f>申込１!AP41</f>
        <v>0</v>
      </c>
      <c r="H99" s="41" t="str">
        <f>申込１!AR42</f>
        <v/>
      </c>
      <c r="N99" s="41" t="str">
        <f t="shared" si="9"/>
        <v/>
      </c>
      <c r="O99" s="41" t="str">
        <f t="shared" si="10"/>
        <v/>
      </c>
      <c r="P99" s="41" t="str">
        <f t="shared" si="11"/>
        <v/>
      </c>
      <c r="Q99" s="41" t="str">
        <f t="shared" si="12"/>
        <v/>
      </c>
      <c r="R99" s="41">
        <f>申込１!AO41</f>
        <v>0</v>
      </c>
      <c r="S99" s="41">
        <f>申込１!AO42</f>
        <v>0</v>
      </c>
      <c r="T99" s="41" t="str">
        <f t="shared" si="8"/>
        <v/>
      </c>
      <c r="U99" s="41">
        <v>99</v>
      </c>
    </row>
    <row r="100" spans="1:27" x14ac:dyDescent="0.15">
      <c r="A100" s="52">
        <v>18</v>
      </c>
      <c r="B100" s="41" t="str">
        <f>IF(R100&lt;&gt;0,申込１!$F$4,"")</f>
        <v/>
      </c>
      <c r="C100" s="41" t="str">
        <f>申込１!AR43</f>
        <v/>
      </c>
      <c r="D100" s="41" t="str">
        <f>IFERROR(IF(申込１!AN43&lt;&gt;0,申込１!AN43,""),"")</f>
        <v/>
      </c>
      <c r="E100" s="41" t="str">
        <f>申込１!AQ43&amp;" "&amp;申込１!AR43</f>
        <v xml:space="preserve"> </v>
      </c>
      <c r="F100" s="41" t="str">
        <f>申込１!AQ44&amp;" "&amp;申込１!AR44</f>
        <v xml:space="preserve"> </v>
      </c>
      <c r="G100" s="41">
        <f>申込１!AP43</f>
        <v>0</v>
      </c>
      <c r="H100" s="41" t="str">
        <f>申込１!AR44</f>
        <v/>
      </c>
      <c r="N100" s="41" t="str">
        <f t="shared" si="9"/>
        <v/>
      </c>
      <c r="O100" s="41" t="str">
        <f t="shared" si="10"/>
        <v/>
      </c>
      <c r="P100" s="41" t="str">
        <f t="shared" si="11"/>
        <v/>
      </c>
      <c r="Q100" s="41" t="str">
        <f t="shared" si="12"/>
        <v/>
      </c>
      <c r="R100" s="41">
        <f>申込１!AO43</f>
        <v>0</v>
      </c>
      <c r="S100" s="41">
        <f>申込１!AO44</f>
        <v>0</v>
      </c>
      <c r="T100" s="41" t="str">
        <f t="shared" si="8"/>
        <v/>
      </c>
      <c r="U100" s="41">
        <v>100</v>
      </c>
    </row>
    <row r="101" spans="1:27" x14ac:dyDescent="0.15">
      <c r="A101" s="52">
        <v>19</v>
      </c>
      <c r="B101" s="41" t="str">
        <f>IF(R101&lt;&gt;0,申込１!$F$4,"")</f>
        <v/>
      </c>
      <c r="C101" s="41" t="str">
        <f>申込１!AR45</f>
        <v/>
      </c>
      <c r="D101" s="41" t="str">
        <f>IFERROR(IF(申込１!AN45&lt;&gt;0,申込１!AN45,""),"")</f>
        <v/>
      </c>
      <c r="E101" s="41" t="str">
        <f>申込１!AQ45&amp;" "&amp;申込１!AR45</f>
        <v xml:space="preserve"> </v>
      </c>
      <c r="F101" s="41" t="str">
        <f>申込１!AQ46&amp;" "&amp;申込１!AR46</f>
        <v xml:space="preserve"> </v>
      </c>
      <c r="G101" s="41">
        <f>申込１!AP45</f>
        <v>0</v>
      </c>
      <c r="H101" s="41" t="str">
        <f>申込１!AR46</f>
        <v/>
      </c>
      <c r="N101" s="41" t="str">
        <f t="shared" si="9"/>
        <v/>
      </c>
      <c r="O101" s="41" t="str">
        <f t="shared" si="10"/>
        <v/>
      </c>
      <c r="P101" s="41" t="str">
        <f t="shared" si="11"/>
        <v/>
      </c>
      <c r="Q101" s="41" t="str">
        <f t="shared" si="12"/>
        <v/>
      </c>
      <c r="R101" s="41">
        <f>申込１!AO45</f>
        <v>0</v>
      </c>
      <c r="S101" s="41">
        <f>申込１!AO46</f>
        <v>0</v>
      </c>
      <c r="T101" s="41" t="str">
        <f t="shared" si="8"/>
        <v/>
      </c>
      <c r="U101" s="41">
        <v>101</v>
      </c>
    </row>
    <row r="102" spans="1:27" x14ac:dyDescent="0.15">
      <c r="A102" s="52">
        <v>20</v>
      </c>
      <c r="B102" s="41" t="str">
        <f>IF(R102&lt;&gt;0,申込１!$F$4,"")</f>
        <v/>
      </c>
      <c r="C102" s="41" t="str">
        <f>申込１!AR47</f>
        <v/>
      </c>
      <c r="D102" s="41" t="str">
        <f>IFERROR(IF(申込１!AN47&lt;&gt;0,申込１!AN47,""),"")</f>
        <v/>
      </c>
      <c r="E102" s="41" t="str">
        <f>申込１!AQ46&amp;" "&amp;申込１!AR47</f>
        <v xml:space="preserve"> </v>
      </c>
      <c r="F102" s="41" t="str">
        <f>申込１!AQ47&amp;" "&amp;申込１!AR48</f>
        <v xml:space="preserve"> </v>
      </c>
      <c r="G102" s="41">
        <f>申込１!AP47</f>
        <v>0</v>
      </c>
      <c r="H102" s="41" t="str">
        <f>申込１!AR48</f>
        <v/>
      </c>
      <c r="N102" s="41" t="str">
        <f t="shared" si="9"/>
        <v/>
      </c>
      <c r="O102" s="41" t="str">
        <f t="shared" si="10"/>
        <v/>
      </c>
      <c r="P102" s="41" t="str">
        <f t="shared" si="11"/>
        <v/>
      </c>
      <c r="Q102" s="41" t="str">
        <f t="shared" si="12"/>
        <v/>
      </c>
      <c r="R102" s="41">
        <f>申込１!AO47</f>
        <v>0</v>
      </c>
      <c r="S102" s="41">
        <f>申込１!AO48</f>
        <v>0</v>
      </c>
      <c r="T102" s="41" t="str">
        <f t="shared" si="8"/>
        <v/>
      </c>
      <c r="U102" s="41">
        <v>102</v>
      </c>
    </row>
    <row r="104" spans="1:27" ht="14.25" x14ac:dyDescent="0.15">
      <c r="A104" s="53" t="s">
        <v>74</v>
      </c>
      <c r="B104" s="44" t="s">
        <v>75</v>
      </c>
      <c r="C104" s="44" t="s">
        <v>76</v>
      </c>
      <c r="D104" s="44" t="s">
        <v>77</v>
      </c>
      <c r="E104" s="189" t="s">
        <v>206</v>
      </c>
      <c r="F104" s="190" t="s">
        <v>207</v>
      </c>
      <c r="G104" s="44">
        <v>1</v>
      </c>
      <c r="H104" s="44">
        <v>2</v>
      </c>
      <c r="I104" s="44">
        <v>3</v>
      </c>
      <c r="J104" s="44">
        <v>4</v>
      </c>
      <c r="K104" s="44">
        <v>5</v>
      </c>
      <c r="L104" s="44">
        <v>6</v>
      </c>
      <c r="M104" s="44">
        <v>7</v>
      </c>
      <c r="N104" s="44">
        <v>8</v>
      </c>
      <c r="X104" s="56"/>
      <c r="Y104" s="56"/>
      <c r="Z104" s="56"/>
      <c r="AA104" s="56"/>
    </row>
    <row r="105" spans="1:27" x14ac:dyDescent="0.15">
      <c r="B105" s="41" t="str">
        <f>申込１!BA7</f>
        <v xml:space="preserve">選択して下さい </v>
      </c>
      <c r="C105" s="41" t="str">
        <f>申込１!$F$4</f>
        <v/>
      </c>
      <c r="D105" s="41" t="str">
        <f>申込１!BB7</f>
        <v/>
      </c>
      <c r="E105" s="41" t="str">
        <f>申込１!BA17&amp;" "&amp;申込１!$F$4</f>
        <v xml:space="preserve"> </v>
      </c>
      <c r="F105" s="41" t="str">
        <f>申込１!BA18&amp;" "&amp;申込１!$F$4</f>
        <v xml:space="preserve"> </v>
      </c>
      <c r="G105" s="41" t="str">
        <f>申込１!BA9&amp;" "&amp;申込１!$F$4</f>
        <v xml:space="preserve"> </v>
      </c>
      <c r="H105" s="41" t="str">
        <f>申込１!BA10&amp;" "&amp;申込１!$F$4</f>
        <v xml:space="preserve"> </v>
      </c>
      <c r="I105" s="41" t="str">
        <f>申込１!BA11&amp;" "&amp;申込１!$F$4</f>
        <v xml:space="preserve"> </v>
      </c>
      <c r="J105" s="41" t="str">
        <f>申込１!BA12&amp;" "&amp;申込１!$F$4</f>
        <v xml:space="preserve"> </v>
      </c>
      <c r="K105" s="41" t="str">
        <f>申込１!BA13&amp;" "&amp;申込１!$F$4</f>
        <v xml:space="preserve"> </v>
      </c>
      <c r="L105" s="41" t="str">
        <f>申込１!BA14&amp;" "&amp;申込１!$F$4</f>
        <v xml:space="preserve"> </v>
      </c>
      <c r="M105" s="41" t="str">
        <f>申込１!BA15&amp;" "&amp;申込１!$F$4</f>
        <v xml:space="preserve"> </v>
      </c>
      <c r="N105" s="41" t="str">
        <f>申込１!BA16&amp;" "&amp;申込１!$F$4</f>
        <v xml:space="preserve"> </v>
      </c>
    </row>
    <row r="106" spans="1:27" x14ac:dyDescent="0.15">
      <c r="B106" s="41" t="str">
        <f>申込１!BA22</f>
        <v xml:space="preserve">選択して下さい </v>
      </c>
      <c r="C106" s="41" t="str">
        <f>申込１!$F$4</f>
        <v/>
      </c>
      <c r="D106" s="41" t="str">
        <f>申込１!BB22</f>
        <v/>
      </c>
      <c r="E106" s="41" t="str">
        <f>申込１!BA32&amp;" "&amp;申込１!$F$4</f>
        <v xml:space="preserve"> </v>
      </c>
      <c r="F106" s="41" t="str">
        <f>申込１!BA33&amp;" "&amp;申込１!$F$4</f>
        <v xml:space="preserve"> </v>
      </c>
      <c r="G106" s="41" t="str">
        <f>申込１!BA24&amp;" "&amp;申込１!$F$4</f>
        <v xml:space="preserve"> </v>
      </c>
      <c r="H106" s="41" t="str">
        <f>申込１!BA25&amp;" "&amp;申込１!$F$4</f>
        <v xml:space="preserve"> </v>
      </c>
      <c r="I106" s="41" t="str">
        <f>申込１!BA26&amp;" "&amp;申込１!$F$4</f>
        <v xml:space="preserve"> </v>
      </c>
      <c r="J106" s="41" t="str">
        <f>申込１!BA27&amp;" "&amp;申込１!$F$4</f>
        <v xml:space="preserve"> </v>
      </c>
      <c r="K106" s="41" t="str">
        <f>申込１!BA28&amp;" "&amp;申込１!$F$4</f>
        <v xml:space="preserve"> </v>
      </c>
      <c r="L106" s="41" t="str">
        <f>申込１!BA29&amp;" "&amp;申込１!$F$4</f>
        <v xml:space="preserve"> </v>
      </c>
      <c r="M106" s="41" t="str">
        <f>申込１!BA30&amp;" "&amp;申込１!$F$4</f>
        <v xml:space="preserve"> </v>
      </c>
      <c r="N106" s="41" t="str">
        <f>申込１!BA31&amp;" "&amp;申込１!$F$4</f>
        <v xml:space="preserve"> </v>
      </c>
    </row>
    <row r="107" spans="1:27" x14ac:dyDescent="0.15">
      <c r="B107" s="41" t="str">
        <f>申込１!BA38</f>
        <v xml:space="preserve">選択して下さい </v>
      </c>
      <c r="C107" s="41" t="str">
        <f>申込１!$F$4</f>
        <v/>
      </c>
      <c r="D107" s="41" t="str">
        <f>申込１!BB38</f>
        <v/>
      </c>
      <c r="E107" s="41" t="str">
        <f>申込１!BA48&amp;" "&amp;申込１!$F$4</f>
        <v xml:space="preserve"> </v>
      </c>
      <c r="F107" s="41" t="str">
        <f>申込１!BA49&amp;" "&amp;申込１!$F$4</f>
        <v xml:space="preserve"> </v>
      </c>
      <c r="G107" s="41" t="str">
        <f>申込１!BA40&amp;" "&amp;申込１!$F$4</f>
        <v xml:space="preserve"> </v>
      </c>
      <c r="H107" s="41" t="str">
        <f>申込１!BA41&amp;" "&amp;申込１!$F$4</f>
        <v xml:space="preserve"> </v>
      </c>
      <c r="I107" s="41" t="str">
        <f>申込１!BA42&amp;" "&amp;申込１!$F$4</f>
        <v xml:space="preserve"> </v>
      </c>
      <c r="J107" s="41" t="str">
        <f>申込１!BA43&amp;" "&amp;申込１!$F$4</f>
        <v xml:space="preserve"> </v>
      </c>
      <c r="K107" s="41" t="str">
        <f>申込１!BA44&amp;" "&amp;申込１!$F$4</f>
        <v xml:space="preserve"> </v>
      </c>
      <c r="L107" s="41" t="str">
        <f>申込１!BA45&amp;" "&amp;申込１!$F$4</f>
        <v xml:space="preserve"> </v>
      </c>
      <c r="M107" s="41" t="str">
        <f>申込１!BA46&amp;" "&amp;申込１!$F$4</f>
        <v xml:space="preserve"> </v>
      </c>
      <c r="N107" s="41" t="str">
        <f>申込１!BA47&amp;" "&amp;申込１!$F$4</f>
        <v xml:space="preserve"> </v>
      </c>
    </row>
    <row r="108" spans="1:27" x14ac:dyDescent="0.15">
      <c r="B108" s="41" t="str">
        <f>申込１!BF7</f>
        <v xml:space="preserve">選択して下さい </v>
      </c>
      <c r="C108" s="41" t="str">
        <f>申込１!$F$4</f>
        <v/>
      </c>
      <c r="D108" s="41" t="str">
        <f>申込１!BG7</f>
        <v/>
      </c>
      <c r="E108" s="41" t="str">
        <f>申込１!BF17&amp;" "&amp;申込１!$F$4</f>
        <v xml:space="preserve"> </v>
      </c>
      <c r="F108" s="41" t="str">
        <f>申込１!BF18&amp;" "&amp;申込１!$F$4</f>
        <v xml:space="preserve"> </v>
      </c>
      <c r="G108" s="41" t="str">
        <f>申込１!BF9&amp;" "&amp;申込１!$F$4</f>
        <v xml:space="preserve"> </v>
      </c>
      <c r="H108" s="41" t="str">
        <f>申込１!BF10&amp;" "&amp;申込１!$F$4</f>
        <v xml:space="preserve"> </v>
      </c>
      <c r="I108" s="41" t="str">
        <f>申込１!BF11&amp;" "&amp;申込１!$F$4</f>
        <v xml:space="preserve"> </v>
      </c>
      <c r="J108" s="41" t="str">
        <f>申込１!BF12&amp;" "&amp;申込１!$F$4</f>
        <v xml:space="preserve"> </v>
      </c>
      <c r="K108" s="41" t="str">
        <f>申込１!BF13&amp;" "&amp;申込１!$F$4</f>
        <v xml:space="preserve"> </v>
      </c>
      <c r="L108" s="41" t="str">
        <f>申込１!BF14&amp;" "&amp;申込１!$F$4</f>
        <v xml:space="preserve"> </v>
      </c>
      <c r="M108" s="41" t="str">
        <f>申込１!BF15&amp;" "&amp;申込１!$F$4</f>
        <v xml:space="preserve"> </v>
      </c>
      <c r="N108" s="41" t="str">
        <f>申込１!BF16&amp;" "&amp;申込１!$F$4</f>
        <v xml:space="preserve"> </v>
      </c>
    </row>
    <row r="109" spans="1:27" x14ac:dyDescent="0.15">
      <c r="B109" s="41" t="str">
        <f>申込１!BF22</f>
        <v xml:space="preserve">選択して下さい </v>
      </c>
      <c r="C109" s="41" t="str">
        <f>申込１!$F$4</f>
        <v/>
      </c>
      <c r="D109" s="41" t="str">
        <f>申込１!BG22</f>
        <v/>
      </c>
      <c r="E109" s="41" t="str">
        <f>申込１!BF32&amp;" "&amp;申込１!$F$4</f>
        <v xml:space="preserve"> </v>
      </c>
      <c r="F109" s="41" t="str">
        <f>申込１!BF33&amp;" "&amp;申込１!$F$4</f>
        <v xml:space="preserve"> </v>
      </c>
      <c r="G109" s="41" t="str">
        <f>申込１!BF24&amp;" "&amp;申込１!$F$4</f>
        <v xml:space="preserve"> </v>
      </c>
      <c r="H109" s="41" t="str">
        <f>申込１!BF25&amp;" "&amp;申込１!$F$4</f>
        <v xml:space="preserve"> </v>
      </c>
      <c r="I109" s="41" t="str">
        <f>申込１!BF26&amp;" "&amp;申込１!$F$4</f>
        <v xml:space="preserve"> </v>
      </c>
      <c r="J109" s="41" t="str">
        <f>申込１!BF27&amp;" "&amp;申込１!$F$4</f>
        <v xml:space="preserve"> </v>
      </c>
      <c r="K109" s="41" t="str">
        <f>申込１!BF28&amp;" "&amp;申込１!$F$4</f>
        <v xml:space="preserve"> </v>
      </c>
      <c r="L109" s="41" t="str">
        <f>申込１!BF29&amp;" "&amp;申込１!$F$4</f>
        <v xml:space="preserve"> </v>
      </c>
      <c r="M109" s="41" t="str">
        <f>申込１!BF30&amp;" "&amp;申込１!$F$4</f>
        <v xml:space="preserve"> </v>
      </c>
      <c r="N109" s="41" t="str">
        <f>申込１!BF31&amp;" "&amp;申込１!$F$4</f>
        <v xml:space="preserve"> </v>
      </c>
    </row>
    <row r="110" spans="1:27" x14ac:dyDescent="0.15">
      <c r="B110" s="41" t="str">
        <f>申込１!BF38</f>
        <v xml:space="preserve">選択してください </v>
      </c>
      <c r="C110" s="41" t="str">
        <f>申込１!$F$4</f>
        <v/>
      </c>
      <c r="D110" s="41" t="str">
        <f>申込１!BG38</f>
        <v/>
      </c>
      <c r="E110" s="41" t="str">
        <f>申込１!BF48&amp;" "&amp;申込１!$F$4</f>
        <v xml:space="preserve"> </v>
      </c>
      <c r="F110" s="41" t="str">
        <f>申込１!BF49&amp;" "&amp;申込１!$F$4</f>
        <v xml:space="preserve"> </v>
      </c>
      <c r="G110" s="41" t="str">
        <f>申込１!BF40&amp;" "&amp;申込１!$F$4</f>
        <v xml:space="preserve"> </v>
      </c>
      <c r="H110" s="41" t="str">
        <f>申込１!BF41&amp;" "&amp;申込１!$F$4</f>
        <v xml:space="preserve"> </v>
      </c>
      <c r="I110" s="41" t="str">
        <f>申込１!BF42&amp;" "&amp;申込１!$F$4</f>
        <v xml:space="preserve"> </v>
      </c>
      <c r="J110" s="41" t="str">
        <f>申込１!BF43&amp;" "&amp;申込１!$F$4</f>
        <v xml:space="preserve"> </v>
      </c>
      <c r="K110" s="41" t="str">
        <f>申込１!BF44&amp;" "&amp;申込１!$F$4</f>
        <v xml:space="preserve"> </v>
      </c>
      <c r="L110" s="41" t="str">
        <f>申込１!BF45&amp;" "&amp;申込１!$F$4</f>
        <v xml:space="preserve"> </v>
      </c>
      <c r="M110" s="41" t="str">
        <f>申込１!BF46&amp;" "&amp;申込１!$F$4</f>
        <v xml:space="preserve"> </v>
      </c>
      <c r="N110" s="41" t="str">
        <f>申込１!BF47&amp;" "&amp;申込１!$F$4</f>
        <v xml:space="preserve"> </v>
      </c>
    </row>
    <row r="112" spans="1:27" x14ac:dyDescent="0.15">
      <c r="A112" s="52">
        <v>1</v>
      </c>
      <c r="B112" s="42">
        <v>2</v>
      </c>
      <c r="C112" s="42">
        <v>3</v>
      </c>
      <c r="D112" s="42">
        <v>4</v>
      </c>
      <c r="E112" s="42">
        <v>5</v>
      </c>
      <c r="F112" s="42">
        <v>6</v>
      </c>
      <c r="G112" s="42">
        <v>7</v>
      </c>
      <c r="H112" s="42">
        <v>8</v>
      </c>
      <c r="I112" s="42">
        <v>9</v>
      </c>
      <c r="J112" s="42">
        <v>10</v>
      </c>
      <c r="K112" s="42">
        <v>11</v>
      </c>
      <c r="U112" s="41">
        <v>103</v>
      </c>
    </row>
    <row r="113" spans="1:21" x14ac:dyDescent="0.15">
      <c r="A113" s="47" t="s">
        <v>35</v>
      </c>
      <c r="B113" s="43" t="s">
        <v>8</v>
      </c>
      <c r="C113" s="43" t="s">
        <v>6</v>
      </c>
      <c r="D113" s="43" t="s">
        <v>7</v>
      </c>
      <c r="E113" s="43" t="s">
        <v>9</v>
      </c>
      <c r="F113" s="43" t="s">
        <v>10</v>
      </c>
      <c r="G113" s="191" t="s">
        <v>0</v>
      </c>
      <c r="H113" s="191" t="s">
        <v>209</v>
      </c>
      <c r="I113" s="191" t="s">
        <v>30</v>
      </c>
      <c r="J113" s="191" t="s">
        <v>31</v>
      </c>
      <c r="K113" s="190" t="s">
        <v>208</v>
      </c>
      <c r="L113" s="44" t="s">
        <v>210</v>
      </c>
      <c r="U113" s="41">
        <v>104</v>
      </c>
    </row>
    <row r="114" spans="1:21" x14ac:dyDescent="0.15">
      <c r="A114" s="52">
        <v>1</v>
      </c>
      <c r="B114" s="41" t="str">
        <f>申込１!C9</f>
        <v/>
      </c>
      <c r="C114" s="41" t="str">
        <f>IF(申込１!D9="","",申込１!D9)</f>
        <v/>
      </c>
      <c r="D114" s="41" t="str">
        <f>IF(申込１!E9="","",申込１!E9)</f>
        <v/>
      </c>
      <c r="E114" s="41" t="str">
        <f>IF(申込１!F9="","",申込１!F9)</f>
        <v/>
      </c>
      <c r="F114" s="41" t="str">
        <f>IF(申込１!G9="","",申込１!G9)</f>
        <v/>
      </c>
      <c r="G114" s="41" t="str">
        <f>IF(申込１!H9="","",申込１!H9)</f>
        <v/>
      </c>
      <c r="H114" s="41" t="str">
        <f>IF(申込１!I9="","",申込１!I9)</f>
        <v/>
      </c>
      <c r="I114" s="41" t="str">
        <f t="shared" ref="I114:I153" si="13">C114&amp;" "&amp;D114</f>
        <v xml:space="preserve"> </v>
      </c>
      <c r="J114" s="41" t="str">
        <f t="shared" ref="J114:J153" si="14">E114&amp;" "&amp;F114</f>
        <v xml:space="preserve"> </v>
      </c>
      <c r="K114" s="41" t="str">
        <f>IF(申込１!J9&lt;&gt;"",申込１!J9,"")</f>
        <v/>
      </c>
      <c r="L114" s="41" t="str">
        <f>IF(申込１!L9= "(未登録)","","OK")</f>
        <v/>
      </c>
      <c r="U114" s="41">
        <v>105</v>
      </c>
    </row>
    <row r="115" spans="1:21" x14ac:dyDescent="0.15">
      <c r="A115" s="52">
        <v>2</v>
      </c>
      <c r="B115" s="41" t="str">
        <f>申込１!C10</f>
        <v/>
      </c>
      <c r="C115" s="41" t="str">
        <f>IF(申込１!D10="","",申込１!D10)</f>
        <v/>
      </c>
      <c r="D115" s="41" t="str">
        <f>IF(申込１!E10="","",申込１!E10)</f>
        <v/>
      </c>
      <c r="E115" s="41" t="str">
        <f>IF(申込１!F10="","",申込１!F10)</f>
        <v/>
      </c>
      <c r="F115" s="41" t="str">
        <f>IF(申込１!G10="","",申込１!G10)</f>
        <v/>
      </c>
      <c r="G115" s="41" t="str">
        <f>IF(申込１!H10="","",申込１!H10)</f>
        <v/>
      </c>
      <c r="H115" s="41" t="str">
        <f>IF(申込１!I10="","",申込１!I10)</f>
        <v/>
      </c>
      <c r="I115" s="41" t="str">
        <f t="shared" si="13"/>
        <v xml:space="preserve"> </v>
      </c>
      <c r="J115" s="41" t="str">
        <f t="shared" si="14"/>
        <v xml:space="preserve"> </v>
      </c>
      <c r="K115" s="41" t="str">
        <f>IF(申込１!J10&lt;&gt;"",申込１!J10,"")</f>
        <v/>
      </c>
      <c r="L115" s="41" t="str">
        <f>IF(申込１!L10= "(未登録)","","OK")</f>
        <v/>
      </c>
      <c r="U115" s="41">
        <v>106</v>
      </c>
    </row>
    <row r="116" spans="1:21" x14ac:dyDescent="0.15">
      <c r="A116" s="52">
        <v>3</v>
      </c>
      <c r="B116" s="41" t="str">
        <f>申込１!C11</f>
        <v/>
      </c>
      <c r="C116" s="41" t="str">
        <f>IF(申込１!D11="","",申込１!D11)</f>
        <v/>
      </c>
      <c r="D116" s="41" t="str">
        <f>IF(申込１!E11="","",申込１!E11)</f>
        <v/>
      </c>
      <c r="E116" s="41" t="str">
        <f>IF(申込１!F11="","",申込１!F11)</f>
        <v/>
      </c>
      <c r="F116" s="41" t="str">
        <f>IF(申込１!G11="","",申込１!G11)</f>
        <v/>
      </c>
      <c r="G116" s="41" t="str">
        <f>IF(申込１!H11="","",申込１!H11)</f>
        <v/>
      </c>
      <c r="H116" s="41" t="str">
        <f>IF(申込１!I11="","",申込１!I11)</f>
        <v/>
      </c>
      <c r="I116" s="41" t="str">
        <f t="shared" si="13"/>
        <v xml:space="preserve"> </v>
      </c>
      <c r="J116" s="41" t="str">
        <f t="shared" si="14"/>
        <v xml:space="preserve"> </v>
      </c>
      <c r="K116" s="41" t="str">
        <f>IF(申込１!J11&lt;&gt;"",申込１!J11,"")</f>
        <v/>
      </c>
      <c r="L116" s="41" t="str">
        <f>IF(申込１!L11= "(未登録)","","OK")</f>
        <v/>
      </c>
      <c r="U116" s="41">
        <v>107</v>
      </c>
    </row>
    <row r="117" spans="1:21" x14ac:dyDescent="0.15">
      <c r="A117" s="52">
        <v>4</v>
      </c>
      <c r="B117" s="41" t="str">
        <f>申込１!C12</f>
        <v/>
      </c>
      <c r="C117" s="41" t="str">
        <f>IF(申込１!D12="","",申込１!D12)</f>
        <v/>
      </c>
      <c r="D117" s="41" t="str">
        <f>IF(申込１!E12="","",申込１!E12)</f>
        <v/>
      </c>
      <c r="E117" s="41" t="str">
        <f>IF(申込１!F12="","",申込１!F12)</f>
        <v/>
      </c>
      <c r="F117" s="41" t="str">
        <f>IF(申込１!G12="","",申込１!G12)</f>
        <v/>
      </c>
      <c r="G117" s="41" t="str">
        <f>IF(申込１!H12="","",申込１!H12)</f>
        <v/>
      </c>
      <c r="H117" s="41" t="str">
        <f>IF(申込１!I12="","",申込１!I12)</f>
        <v/>
      </c>
      <c r="I117" s="41" t="str">
        <f t="shared" si="13"/>
        <v xml:space="preserve"> </v>
      </c>
      <c r="J117" s="41" t="str">
        <f t="shared" si="14"/>
        <v xml:space="preserve"> </v>
      </c>
      <c r="K117" s="41" t="str">
        <f>IF(申込１!J12&lt;&gt;"",申込１!J12,"")</f>
        <v/>
      </c>
      <c r="L117" s="41" t="str">
        <f>IF(申込１!L12= "(未登録)","","OK")</f>
        <v/>
      </c>
      <c r="U117" s="41">
        <v>108</v>
      </c>
    </row>
    <row r="118" spans="1:21" x14ac:dyDescent="0.15">
      <c r="A118" s="52">
        <v>5</v>
      </c>
      <c r="B118" s="41" t="str">
        <f>申込１!C13</f>
        <v/>
      </c>
      <c r="C118" s="41" t="str">
        <f>IF(申込１!D13="","",申込１!D13)</f>
        <v/>
      </c>
      <c r="D118" s="41" t="str">
        <f>IF(申込１!E13="","",申込１!E13)</f>
        <v/>
      </c>
      <c r="E118" s="41" t="str">
        <f>IF(申込１!F13="","",申込１!F13)</f>
        <v/>
      </c>
      <c r="F118" s="41" t="str">
        <f>IF(申込１!G13="","",申込１!G13)</f>
        <v/>
      </c>
      <c r="G118" s="41" t="str">
        <f>IF(申込１!H13="","",申込１!H13)</f>
        <v/>
      </c>
      <c r="H118" s="41" t="str">
        <f>IF(申込１!I13="","",申込１!I13)</f>
        <v/>
      </c>
      <c r="I118" s="41" t="str">
        <f t="shared" si="13"/>
        <v xml:space="preserve"> </v>
      </c>
      <c r="J118" s="41" t="str">
        <f t="shared" si="14"/>
        <v xml:space="preserve"> </v>
      </c>
      <c r="K118" s="41" t="str">
        <f>IF(申込１!J13&lt;&gt;"",申込１!J13,"")</f>
        <v/>
      </c>
      <c r="L118" s="41" t="str">
        <f>IF(申込１!L13= "(未登録)","","OK")</f>
        <v/>
      </c>
      <c r="U118" s="41">
        <v>109</v>
      </c>
    </row>
    <row r="119" spans="1:21" x14ac:dyDescent="0.15">
      <c r="A119" s="52">
        <v>6</v>
      </c>
      <c r="B119" s="41" t="str">
        <f>申込１!C14</f>
        <v/>
      </c>
      <c r="C119" s="41" t="str">
        <f>IF(申込１!D14="","",申込１!D14)</f>
        <v/>
      </c>
      <c r="D119" s="41" t="str">
        <f>IF(申込１!E14="","",申込１!E14)</f>
        <v/>
      </c>
      <c r="E119" s="41" t="str">
        <f>IF(申込１!F14="","",申込１!F14)</f>
        <v/>
      </c>
      <c r="F119" s="41" t="str">
        <f>IF(申込１!G14="","",申込１!G14)</f>
        <v/>
      </c>
      <c r="G119" s="41" t="str">
        <f>IF(申込１!H14="","",申込１!H14)</f>
        <v/>
      </c>
      <c r="H119" s="41" t="str">
        <f>IF(申込１!I14="","",申込１!I14)</f>
        <v/>
      </c>
      <c r="I119" s="41" t="str">
        <f t="shared" si="13"/>
        <v xml:space="preserve"> </v>
      </c>
      <c r="J119" s="41" t="str">
        <f t="shared" si="14"/>
        <v xml:space="preserve"> </v>
      </c>
      <c r="K119" s="41" t="str">
        <f>IF(申込１!J14&lt;&gt;"",申込１!J14,"")</f>
        <v/>
      </c>
      <c r="L119" s="41" t="str">
        <f>IF(申込１!L14= "(未登録)","","OK")</f>
        <v/>
      </c>
      <c r="U119" s="41">
        <v>110</v>
      </c>
    </row>
    <row r="120" spans="1:21" x14ac:dyDescent="0.15">
      <c r="A120" s="52">
        <v>7</v>
      </c>
      <c r="B120" s="41" t="str">
        <f>申込１!C15</f>
        <v/>
      </c>
      <c r="C120" s="41" t="str">
        <f>IF(申込１!D15="","",申込１!D15)</f>
        <v/>
      </c>
      <c r="D120" s="41" t="str">
        <f>IF(申込１!E15="","",申込１!E15)</f>
        <v/>
      </c>
      <c r="E120" s="41" t="str">
        <f>IF(申込１!F15="","",申込１!F15)</f>
        <v/>
      </c>
      <c r="F120" s="41" t="str">
        <f>IF(申込１!G15="","",申込１!G15)</f>
        <v/>
      </c>
      <c r="G120" s="41" t="str">
        <f>IF(申込１!H15="","",申込１!H15)</f>
        <v/>
      </c>
      <c r="H120" s="41" t="str">
        <f>IF(申込１!I15="","",申込１!I15)</f>
        <v/>
      </c>
      <c r="I120" s="41" t="str">
        <f t="shared" si="13"/>
        <v xml:space="preserve"> </v>
      </c>
      <c r="J120" s="41" t="str">
        <f t="shared" si="14"/>
        <v xml:space="preserve"> </v>
      </c>
      <c r="K120" s="41" t="str">
        <f>IF(申込１!J15&lt;&gt;"",申込１!J15,"")</f>
        <v/>
      </c>
      <c r="L120" s="41" t="str">
        <f>IF(申込１!L15= "(未登録)","","OK")</f>
        <v/>
      </c>
      <c r="U120" s="41">
        <v>111</v>
      </c>
    </row>
    <row r="121" spans="1:21" x14ac:dyDescent="0.15">
      <c r="A121" s="52">
        <v>8</v>
      </c>
      <c r="B121" s="41" t="str">
        <f>申込１!C16</f>
        <v/>
      </c>
      <c r="C121" s="41" t="str">
        <f>IF(申込１!D16="","",申込１!D16)</f>
        <v/>
      </c>
      <c r="D121" s="41" t="str">
        <f>IF(申込１!E16="","",申込１!E16)</f>
        <v/>
      </c>
      <c r="E121" s="41" t="str">
        <f>IF(申込１!F16="","",申込１!F16)</f>
        <v/>
      </c>
      <c r="F121" s="41" t="str">
        <f>IF(申込１!G16="","",申込１!G16)</f>
        <v/>
      </c>
      <c r="G121" s="41" t="str">
        <f>IF(申込１!H16="","",申込１!H16)</f>
        <v/>
      </c>
      <c r="H121" s="41" t="str">
        <f>IF(申込１!I16="","",申込１!I16)</f>
        <v/>
      </c>
      <c r="I121" s="41" t="str">
        <f t="shared" si="13"/>
        <v xml:space="preserve"> </v>
      </c>
      <c r="J121" s="41" t="str">
        <f t="shared" si="14"/>
        <v xml:space="preserve"> </v>
      </c>
      <c r="K121" s="41" t="str">
        <f>IF(申込１!J16&lt;&gt;"",申込１!J16,"")</f>
        <v/>
      </c>
      <c r="L121" s="41" t="str">
        <f>IF(申込１!L16= "(未登録)","","OK")</f>
        <v/>
      </c>
      <c r="U121" s="41">
        <v>112</v>
      </c>
    </row>
    <row r="122" spans="1:21" x14ac:dyDescent="0.15">
      <c r="A122" s="52">
        <v>9</v>
      </c>
      <c r="B122" s="41" t="str">
        <f>申込１!C17</f>
        <v/>
      </c>
      <c r="C122" s="41" t="str">
        <f>IF(申込１!D17="","",申込１!D17)</f>
        <v/>
      </c>
      <c r="D122" s="41" t="str">
        <f>IF(申込１!E17="","",申込１!E17)</f>
        <v/>
      </c>
      <c r="E122" s="41" t="str">
        <f>IF(申込１!F17="","",申込１!F17)</f>
        <v/>
      </c>
      <c r="F122" s="41" t="str">
        <f>IF(申込１!G17="","",申込１!G17)</f>
        <v/>
      </c>
      <c r="G122" s="41" t="str">
        <f>IF(申込１!H17="","",申込１!H17)</f>
        <v/>
      </c>
      <c r="H122" s="41" t="str">
        <f>IF(申込１!I17="","",申込１!I17)</f>
        <v/>
      </c>
      <c r="I122" s="41" t="str">
        <f t="shared" si="13"/>
        <v xml:space="preserve"> </v>
      </c>
      <c r="J122" s="41" t="str">
        <f t="shared" si="14"/>
        <v xml:space="preserve"> </v>
      </c>
      <c r="K122" s="41" t="str">
        <f>IF(申込１!J17&lt;&gt;"",申込１!J17,"")</f>
        <v/>
      </c>
      <c r="L122" s="41" t="str">
        <f>IF(申込１!L17= "(未登録)","","OK")</f>
        <v/>
      </c>
      <c r="U122" s="41">
        <v>113</v>
      </c>
    </row>
    <row r="123" spans="1:21" x14ac:dyDescent="0.15">
      <c r="A123" s="52">
        <v>10</v>
      </c>
      <c r="B123" s="41" t="str">
        <f>申込１!C18</f>
        <v/>
      </c>
      <c r="C123" s="41" t="str">
        <f>IF(申込１!D18="","",申込１!D18)</f>
        <v/>
      </c>
      <c r="D123" s="41" t="str">
        <f>IF(申込１!E18="","",申込１!E18)</f>
        <v/>
      </c>
      <c r="E123" s="41" t="str">
        <f>IF(申込１!F18="","",申込１!F18)</f>
        <v/>
      </c>
      <c r="F123" s="41" t="str">
        <f>IF(申込１!G18="","",申込１!G18)</f>
        <v/>
      </c>
      <c r="G123" s="41" t="str">
        <f>IF(申込１!H18="","",申込１!H18)</f>
        <v/>
      </c>
      <c r="H123" s="41" t="str">
        <f>IF(申込１!I18="","",申込１!I18)</f>
        <v/>
      </c>
      <c r="I123" s="41" t="str">
        <f t="shared" si="13"/>
        <v xml:space="preserve"> </v>
      </c>
      <c r="J123" s="41" t="str">
        <f t="shared" si="14"/>
        <v xml:space="preserve"> </v>
      </c>
      <c r="K123" s="41" t="str">
        <f>IF(申込１!J18&lt;&gt;"",申込１!J18,"")</f>
        <v/>
      </c>
      <c r="L123" s="41" t="str">
        <f>IF(申込１!L18= "(未登録)","","OK")</f>
        <v/>
      </c>
      <c r="U123" s="41">
        <v>114</v>
      </c>
    </row>
    <row r="124" spans="1:21" x14ac:dyDescent="0.15">
      <c r="A124" s="52">
        <v>11</v>
      </c>
      <c r="B124" s="41" t="str">
        <f>申込１!C19</f>
        <v/>
      </c>
      <c r="C124" s="41" t="str">
        <f>IF(申込１!D19="","",申込１!D19)</f>
        <v/>
      </c>
      <c r="D124" s="41" t="str">
        <f>IF(申込１!E19="","",申込１!E19)</f>
        <v/>
      </c>
      <c r="E124" s="41" t="str">
        <f>IF(申込１!F19="","",申込１!F19)</f>
        <v/>
      </c>
      <c r="F124" s="41" t="str">
        <f>IF(申込１!G19="","",申込１!G19)</f>
        <v/>
      </c>
      <c r="G124" s="41" t="str">
        <f>IF(申込１!H19="","",申込１!H19)</f>
        <v/>
      </c>
      <c r="H124" s="41" t="str">
        <f>IF(申込１!I19="","",申込１!I19)</f>
        <v/>
      </c>
      <c r="I124" s="41" t="str">
        <f t="shared" si="13"/>
        <v xml:space="preserve"> </v>
      </c>
      <c r="J124" s="41" t="str">
        <f t="shared" si="14"/>
        <v xml:space="preserve"> </v>
      </c>
      <c r="K124" s="41" t="str">
        <f>IF(申込１!J19&lt;&gt;"",申込１!J19,"")</f>
        <v/>
      </c>
      <c r="L124" s="41" t="str">
        <f>IF(申込１!L19= "(未登録)","","OK")</f>
        <v/>
      </c>
      <c r="U124" s="41">
        <v>115</v>
      </c>
    </row>
    <row r="125" spans="1:21" x14ac:dyDescent="0.15">
      <c r="A125" s="52">
        <v>12</v>
      </c>
      <c r="B125" s="41" t="str">
        <f>申込１!C20</f>
        <v/>
      </c>
      <c r="C125" s="41" t="str">
        <f>IF(申込１!D20="","",申込１!D20)</f>
        <v/>
      </c>
      <c r="D125" s="41" t="str">
        <f>IF(申込１!E20="","",申込１!E20)</f>
        <v/>
      </c>
      <c r="E125" s="41" t="str">
        <f>IF(申込１!F20="","",申込１!F20)</f>
        <v/>
      </c>
      <c r="F125" s="41" t="str">
        <f>IF(申込１!G20="","",申込１!G20)</f>
        <v/>
      </c>
      <c r="G125" s="41" t="str">
        <f>IF(申込１!H20="","",申込１!H20)</f>
        <v/>
      </c>
      <c r="H125" s="41" t="str">
        <f>IF(申込１!I20="","",申込１!I20)</f>
        <v/>
      </c>
      <c r="I125" s="41" t="str">
        <f t="shared" si="13"/>
        <v xml:space="preserve"> </v>
      </c>
      <c r="J125" s="41" t="str">
        <f t="shared" si="14"/>
        <v xml:space="preserve"> </v>
      </c>
      <c r="K125" s="41" t="str">
        <f>IF(申込１!J20&lt;&gt;"",申込１!J20,"")</f>
        <v/>
      </c>
      <c r="L125" s="41" t="str">
        <f>IF(申込１!L20= "(未登録)","","OK")</f>
        <v/>
      </c>
      <c r="U125" s="41">
        <v>116</v>
      </c>
    </row>
    <row r="126" spans="1:21" x14ac:dyDescent="0.15">
      <c r="A126" s="52">
        <v>13</v>
      </c>
      <c r="B126" s="41" t="str">
        <f>申込１!C21</f>
        <v/>
      </c>
      <c r="C126" s="41" t="str">
        <f>IF(申込１!D21="","",申込１!D21)</f>
        <v/>
      </c>
      <c r="D126" s="41" t="str">
        <f>IF(申込１!E21="","",申込１!E21)</f>
        <v/>
      </c>
      <c r="E126" s="41" t="str">
        <f>IF(申込１!F21="","",申込１!F21)</f>
        <v/>
      </c>
      <c r="F126" s="41" t="str">
        <f>IF(申込１!G21="","",申込１!G21)</f>
        <v/>
      </c>
      <c r="G126" s="41" t="str">
        <f>IF(申込１!H21="","",申込１!H21)</f>
        <v/>
      </c>
      <c r="H126" s="41" t="str">
        <f>IF(申込１!I21="","",申込１!I21)</f>
        <v/>
      </c>
      <c r="I126" s="41" t="str">
        <f t="shared" si="13"/>
        <v xml:space="preserve"> </v>
      </c>
      <c r="J126" s="41" t="str">
        <f t="shared" si="14"/>
        <v xml:space="preserve"> </v>
      </c>
      <c r="K126" s="41" t="str">
        <f>IF(申込１!J21&lt;&gt;"",申込１!J21,"")</f>
        <v/>
      </c>
      <c r="L126" s="41" t="str">
        <f>IF(申込１!L21= "(未登録)","","OK")</f>
        <v/>
      </c>
      <c r="U126" s="41">
        <v>117</v>
      </c>
    </row>
    <row r="127" spans="1:21" x14ac:dyDescent="0.15">
      <c r="A127" s="52">
        <v>14</v>
      </c>
      <c r="B127" s="41" t="str">
        <f>申込１!C22</f>
        <v/>
      </c>
      <c r="C127" s="41" t="str">
        <f>IF(申込１!D22="","",申込１!D22)</f>
        <v/>
      </c>
      <c r="D127" s="41" t="str">
        <f>IF(申込１!E22="","",申込１!E22)</f>
        <v/>
      </c>
      <c r="E127" s="41" t="str">
        <f>IF(申込１!F22="","",申込１!F22)</f>
        <v/>
      </c>
      <c r="F127" s="41" t="str">
        <f>IF(申込１!G22="","",申込１!G22)</f>
        <v/>
      </c>
      <c r="G127" s="41" t="str">
        <f>IF(申込１!H22="","",申込１!H22)</f>
        <v/>
      </c>
      <c r="H127" s="41" t="str">
        <f>IF(申込１!I22="","",申込１!I22)</f>
        <v/>
      </c>
      <c r="I127" s="41" t="str">
        <f t="shared" si="13"/>
        <v xml:space="preserve"> </v>
      </c>
      <c r="J127" s="41" t="str">
        <f t="shared" si="14"/>
        <v xml:space="preserve"> </v>
      </c>
      <c r="K127" s="41" t="str">
        <f>IF(申込１!J22&lt;&gt;"",申込１!J22,"")</f>
        <v/>
      </c>
      <c r="L127" s="41" t="str">
        <f>IF(申込１!L22= "(未登録)","","OK")</f>
        <v/>
      </c>
      <c r="U127" s="41">
        <v>118</v>
      </c>
    </row>
    <row r="128" spans="1:21" x14ac:dyDescent="0.15">
      <c r="A128" s="52">
        <v>15</v>
      </c>
      <c r="B128" s="41" t="str">
        <f>申込１!C23</f>
        <v/>
      </c>
      <c r="C128" s="41" t="str">
        <f>IF(申込１!D23="","",申込１!D23)</f>
        <v/>
      </c>
      <c r="D128" s="41" t="str">
        <f>IF(申込１!E23="","",申込１!E23)</f>
        <v/>
      </c>
      <c r="E128" s="41" t="str">
        <f>IF(申込１!F23="","",申込１!F23)</f>
        <v/>
      </c>
      <c r="F128" s="41" t="str">
        <f>IF(申込１!G23="","",申込１!G23)</f>
        <v/>
      </c>
      <c r="G128" s="41" t="str">
        <f>IF(申込１!H23="","",申込１!H23)</f>
        <v/>
      </c>
      <c r="H128" s="41" t="str">
        <f>IF(申込１!I23="","",申込１!I23)</f>
        <v/>
      </c>
      <c r="I128" s="41" t="str">
        <f t="shared" si="13"/>
        <v xml:space="preserve"> </v>
      </c>
      <c r="J128" s="41" t="str">
        <f t="shared" si="14"/>
        <v xml:space="preserve"> </v>
      </c>
      <c r="K128" s="41" t="str">
        <f>IF(申込１!J23&lt;&gt;"",申込１!J23,"")</f>
        <v/>
      </c>
      <c r="L128" s="41" t="str">
        <f>IF(申込１!L23= "(未登録)","","OK")</f>
        <v/>
      </c>
      <c r="U128" s="41">
        <v>119</v>
      </c>
    </row>
    <row r="129" spans="1:21" x14ac:dyDescent="0.15">
      <c r="A129" s="52">
        <v>16</v>
      </c>
      <c r="B129" s="41" t="str">
        <f>申込１!C24</f>
        <v/>
      </c>
      <c r="C129" s="41" t="str">
        <f>IF(申込１!D24="","",申込１!D24)</f>
        <v/>
      </c>
      <c r="D129" s="41" t="str">
        <f>IF(申込１!E24="","",申込１!E24)</f>
        <v/>
      </c>
      <c r="E129" s="41" t="str">
        <f>IF(申込１!F24="","",申込１!F24)</f>
        <v/>
      </c>
      <c r="F129" s="41" t="str">
        <f>IF(申込１!G24="","",申込１!G24)</f>
        <v/>
      </c>
      <c r="G129" s="41" t="str">
        <f>IF(申込１!H24="","",申込１!H24)</f>
        <v/>
      </c>
      <c r="H129" s="41" t="str">
        <f>IF(申込１!I24="","",申込１!I24)</f>
        <v/>
      </c>
      <c r="I129" s="41" t="str">
        <f t="shared" si="13"/>
        <v xml:space="preserve"> </v>
      </c>
      <c r="J129" s="41" t="str">
        <f t="shared" si="14"/>
        <v xml:space="preserve"> </v>
      </c>
      <c r="K129" s="41" t="str">
        <f>IF(申込１!J24&lt;&gt;"",申込１!J24,"")</f>
        <v/>
      </c>
      <c r="L129" s="41" t="str">
        <f>IF(申込１!L24= "(未登録)","","OK")</f>
        <v/>
      </c>
      <c r="U129" s="41">
        <v>120</v>
      </c>
    </row>
    <row r="130" spans="1:21" x14ac:dyDescent="0.15">
      <c r="A130" s="52">
        <v>17</v>
      </c>
      <c r="B130" s="41" t="str">
        <f>申込１!C25</f>
        <v/>
      </c>
      <c r="C130" s="41" t="str">
        <f>IF(申込１!D25="","",申込１!D25)</f>
        <v/>
      </c>
      <c r="D130" s="41" t="str">
        <f>IF(申込１!E25="","",申込１!E25)</f>
        <v/>
      </c>
      <c r="E130" s="41" t="str">
        <f>IF(申込１!F25="","",申込１!F25)</f>
        <v/>
      </c>
      <c r="F130" s="41" t="str">
        <f>IF(申込１!G25="","",申込１!G25)</f>
        <v/>
      </c>
      <c r="G130" s="41" t="str">
        <f>IF(申込１!H25="","",申込１!H25)</f>
        <v/>
      </c>
      <c r="H130" s="41" t="str">
        <f>IF(申込１!I25="","",申込１!I25)</f>
        <v/>
      </c>
      <c r="I130" s="41" t="str">
        <f t="shared" si="13"/>
        <v xml:space="preserve"> </v>
      </c>
      <c r="J130" s="41" t="str">
        <f t="shared" si="14"/>
        <v xml:space="preserve"> </v>
      </c>
      <c r="K130" s="41" t="str">
        <f>IF(申込１!J25&lt;&gt;"",申込１!J25,"")</f>
        <v/>
      </c>
      <c r="L130" s="41" t="str">
        <f>IF(申込１!L25= "(未登録)","","OK")</f>
        <v/>
      </c>
      <c r="U130" s="41">
        <v>121</v>
      </c>
    </row>
    <row r="131" spans="1:21" x14ac:dyDescent="0.15">
      <c r="A131" s="52">
        <v>18</v>
      </c>
      <c r="B131" s="41" t="str">
        <f>申込１!C26</f>
        <v/>
      </c>
      <c r="C131" s="41" t="str">
        <f>IF(申込１!D26="","",申込１!D26)</f>
        <v/>
      </c>
      <c r="D131" s="41" t="str">
        <f>IF(申込１!E26="","",申込１!E26)</f>
        <v/>
      </c>
      <c r="E131" s="41" t="str">
        <f>IF(申込１!F26="","",申込１!F26)</f>
        <v/>
      </c>
      <c r="F131" s="41" t="str">
        <f>IF(申込１!G26="","",申込１!G26)</f>
        <v/>
      </c>
      <c r="G131" s="41" t="str">
        <f>IF(申込１!H26="","",申込１!H26)</f>
        <v/>
      </c>
      <c r="H131" s="41" t="str">
        <f>IF(申込１!I26="","",申込１!I26)</f>
        <v/>
      </c>
      <c r="I131" s="41" t="str">
        <f t="shared" si="13"/>
        <v xml:space="preserve"> </v>
      </c>
      <c r="J131" s="41" t="str">
        <f t="shared" si="14"/>
        <v xml:space="preserve"> </v>
      </c>
      <c r="K131" s="41" t="str">
        <f>IF(申込１!J26&lt;&gt;"",申込１!J26,"")</f>
        <v/>
      </c>
      <c r="L131" s="41" t="str">
        <f>IF(申込１!L26= "(未登録)","","OK")</f>
        <v/>
      </c>
      <c r="U131" s="41">
        <v>122</v>
      </c>
    </row>
    <row r="132" spans="1:21" x14ac:dyDescent="0.15">
      <c r="A132" s="52">
        <v>19</v>
      </c>
      <c r="B132" s="41" t="str">
        <f>申込１!C27</f>
        <v/>
      </c>
      <c r="C132" s="41" t="str">
        <f>IF(申込１!D27="","",申込１!D27)</f>
        <v/>
      </c>
      <c r="D132" s="41" t="str">
        <f>IF(申込１!E27="","",申込１!E27)</f>
        <v/>
      </c>
      <c r="E132" s="41" t="str">
        <f>IF(申込１!F27="","",申込１!F27)</f>
        <v/>
      </c>
      <c r="F132" s="41" t="str">
        <f>IF(申込１!G27="","",申込１!G27)</f>
        <v/>
      </c>
      <c r="G132" s="41" t="str">
        <f>IF(申込１!H27="","",申込１!H27)</f>
        <v/>
      </c>
      <c r="H132" s="41" t="str">
        <f>IF(申込１!I27="","",申込１!I27)</f>
        <v/>
      </c>
      <c r="I132" s="41" t="str">
        <f t="shared" si="13"/>
        <v xml:space="preserve"> </v>
      </c>
      <c r="J132" s="41" t="str">
        <f t="shared" si="14"/>
        <v xml:space="preserve"> </v>
      </c>
      <c r="K132" s="41" t="str">
        <f>IF(申込１!J27&lt;&gt;"",申込１!J27,"")</f>
        <v/>
      </c>
      <c r="L132" s="41" t="str">
        <f>IF(申込１!L27= "(未登録)","","OK")</f>
        <v/>
      </c>
      <c r="U132" s="41">
        <v>123</v>
      </c>
    </row>
    <row r="133" spans="1:21" x14ac:dyDescent="0.15">
      <c r="A133" s="52">
        <v>20</v>
      </c>
      <c r="B133" s="41" t="str">
        <f>申込１!C28</f>
        <v/>
      </c>
      <c r="C133" s="41" t="str">
        <f>IF(申込１!D28="","",申込１!D28)</f>
        <v/>
      </c>
      <c r="D133" s="41" t="str">
        <f>IF(申込１!E28="","",申込１!E28)</f>
        <v/>
      </c>
      <c r="E133" s="41" t="str">
        <f>IF(申込１!F28="","",申込１!F28)</f>
        <v/>
      </c>
      <c r="F133" s="41" t="str">
        <f>IF(申込１!G28="","",申込１!G28)</f>
        <v/>
      </c>
      <c r="G133" s="41" t="str">
        <f>IF(申込１!H28="","",申込１!H28)</f>
        <v/>
      </c>
      <c r="H133" s="41" t="str">
        <f>IF(申込１!I28="","",申込１!I28)</f>
        <v/>
      </c>
      <c r="I133" s="41" t="str">
        <f t="shared" si="13"/>
        <v xml:space="preserve"> </v>
      </c>
      <c r="J133" s="41" t="str">
        <f t="shared" si="14"/>
        <v xml:space="preserve"> </v>
      </c>
      <c r="K133" s="41" t="str">
        <f>IF(申込１!J28&lt;&gt;"",申込１!J28,"")</f>
        <v/>
      </c>
      <c r="L133" s="41" t="str">
        <f>IF(申込１!L28= "(未登録)","","OK")</f>
        <v/>
      </c>
      <c r="U133" s="41">
        <v>124</v>
      </c>
    </row>
    <row r="134" spans="1:21" x14ac:dyDescent="0.15">
      <c r="A134" s="52">
        <v>21</v>
      </c>
      <c r="B134" s="41" t="str">
        <f>申込１!C29</f>
        <v/>
      </c>
      <c r="C134" s="41" t="str">
        <f>IF(申込１!D29="","",申込１!D29)</f>
        <v/>
      </c>
      <c r="D134" s="41" t="str">
        <f>IF(申込１!E29="","",申込１!E29)</f>
        <v/>
      </c>
      <c r="E134" s="41" t="str">
        <f>IF(申込１!F29="","",申込１!F29)</f>
        <v/>
      </c>
      <c r="F134" s="41" t="str">
        <f>IF(申込１!G29="","",申込１!G29)</f>
        <v/>
      </c>
      <c r="G134" s="41" t="str">
        <f>IF(申込１!H29="","",申込１!H29)</f>
        <v/>
      </c>
      <c r="H134" s="41" t="str">
        <f>IF(申込１!I29="","",申込１!I29)</f>
        <v/>
      </c>
      <c r="I134" s="41" t="str">
        <f t="shared" si="13"/>
        <v xml:space="preserve"> </v>
      </c>
      <c r="J134" s="41" t="str">
        <f t="shared" si="14"/>
        <v xml:space="preserve"> </v>
      </c>
      <c r="K134" s="41" t="str">
        <f>IF(申込１!J29&lt;&gt;"",申込１!J29,"")</f>
        <v/>
      </c>
      <c r="L134" s="41" t="str">
        <f>IF(申込１!L29= "(未登録)","","OK")</f>
        <v/>
      </c>
      <c r="U134" s="41">
        <v>125</v>
      </c>
    </row>
    <row r="135" spans="1:21" x14ac:dyDescent="0.15">
      <c r="A135" s="52">
        <v>22</v>
      </c>
      <c r="B135" s="41" t="str">
        <f>申込１!C30</f>
        <v/>
      </c>
      <c r="C135" s="41" t="str">
        <f>IF(申込１!D30="","",申込１!D30)</f>
        <v/>
      </c>
      <c r="D135" s="41" t="str">
        <f>IF(申込１!E30="","",申込１!E30)</f>
        <v/>
      </c>
      <c r="E135" s="41" t="str">
        <f>IF(申込１!F30="","",申込１!F30)</f>
        <v/>
      </c>
      <c r="F135" s="41" t="str">
        <f>IF(申込１!G30="","",申込１!G30)</f>
        <v/>
      </c>
      <c r="G135" s="41" t="str">
        <f>IF(申込１!H30="","",申込１!H30)</f>
        <v/>
      </c>
      <c r="H135" s="41" t="str">
        <f>IF(申込１!I30="","",申込１!I30)</f>
        <v/>
      </c>
      <c r="I135" s="41" t="str">
        <f t="shared" si="13"/>
        <v xml:space="preserve"> </v>
      </c>
      <c r="J135" s="41" t="str">
        <f t="shared" si="14"/>
        <v xml:space="preserve"> </v>
      </c>
      <c r="K135" s="41" t="str">
        <f>IF(申込１!J30&lt;&gt;"",申込１!J30,"")</f>
        <v/>
      </c>
      <c r="L135" s="41" t="str">
        <f>IF(申込１!L30= "(未登録)","","OK")</f>
        <v/>
      </c>
      <c r="U135" s="41">
        <v>126</v>
      </c>
    </row>
    <row r="136" spans="1:21" x14ac:dyDescent="0.15">
      <c r="A136" s="52">
        <v>23</v>
      </c>
      <c r="B136" s="41" t="str">
        <f>申込１!C31</f>
        <v/>
      </c>
      <c r="C136" s="41" t="str">
        <f>IF(申込１!D31="","",申込１!D31)</f>
        <v/>
      </c>
      <c r="D136" s="41" t="str">
        <f>IF(申込１!E31="","",申込１!E31)</f>
        <v/>
      </c>
      <c r="E136" s="41" t="str">
        <f>IF(申込１!F31="","",申込１!F31)</f>
        <v/>
      </c>
      <c r="F136" s="41" t="str">
        <f>IF(申込１!G31="","",申込１!G31)</f>
        <v/>
      </c>
      <c r="G136" s="41" t="str">
        <f>IF(申込１!H31="","",申込１!H31)</f>
        <v/>
      </c>
      <c r="H136" s="41" t="str">
        <f>IF(申込１!I31="","",申込１!I31)</f>
        <v/>
      </c>
      <c r="I136" s="41" t="str">
        <f t="shared" si="13"/>
        <v xml:space="preserve"> </v>
      </c>
      <c r="J136" s="41" t="str">
        <f t="shared" si="14"/>
        <v xml:space="preserve"> </v>
      </c>
      <c r="K136" s="41" t="str">
        <f>IF(申込１!J31&lt;&gt;"",申込１!J31,"")</f>
        <v/>
      </c>
      <c r="L136" s="41" t="str">
        <f>IF(申込１!L31= "(未登録)","","OK")</f>
        <v/>
      </c>
      <c r="U136" s="41">
        <v>127</v>
      </c>
    </row>
    <row r="137" spans="1:21" x14ac:dyDescent="0.15">
      <c r="A137" s="52">
        <v>24</v>
      </c>
      <c r="B137" s="41" t="str">
        <f>申込１!C32</f>
        <v/>
      </c>
      <c r="C137" s="41" t="str">
        <f>IF(申込１!D32="","",申込１!D32)</f>
        <v/>
      </c>
      <c r="D137" s="41" t="str">
        <f>IF(申込１!E32="","",申込１!E32)</f>
        <v/>
      </c>
      <c r="E137" s="41" t="str">
        <f>IF(申込１!F32="","",申込１!F32)</f>
        <v/>
      </c>
      <c r="F137" s="41" t="str">
        <f>IF(申込１!G32="","",申込１!G32)</f>
        <v/>
      </c>
      <c r="G137" s="41" t="str">
        <f>IF(申込１!H32="","",申込１!H32)</f>
        <v/>
      </c>
      <c r="H137" s="41" t="str">
        <f>IF(申込１!I32="","",申込１!I32)</f>
        <v/>
      </c>
      <c r="I137" s="41" t="str">
        <f t="shared" si="13"/>
        <v xml:space="preserve"> </v>
      </c>
      <c r="J137" s="41" t="str">
        <f t="shared" si="14"/>
        <v xml:space="preserve"> </v>
      </c>
      <c r="K137" s="41" t="str">
        <f>IF(申込１!J32&lt;&gt;"",申込１!J32,"")</f>
        <v/>
      </c>
      <c r="L137" s="41" t="str">
        <f>IF(申込１!L32= "(未登録)","","OK")</f>
        <v/>
      </c>
      <c r="U137" s="41">
        <v>128</v>
      </c>
    </row>
    <row r="138" spans="1:21" x14ac:dyDescent="0.15">
      <c r="A138" s="52">
        <v>25</v>
      </c>
      <c r="B138" s="41" t="str">
        <f>申込１!C33</f>
        <v/>
      </c>
      <c r="C138" s="41" t="str">
        <f>IF(申込１!D33="","",申込１!D33)</f>
        <v/>
      </c>
      <c r="D138" s="41" t="str">
        <f>IF(申込１!E33="","",申込１!E33)</f>
        <v/>
      </c>
      <c r="E138" s="41" t="str">
        <f>IF(申込１!F33="","",申込１!F33)</f>
        <v/>
      </c>
      <c r="F138" s="41" t="str">
        <f>IF(申込１!G33="","",申込１!G33)</f>
        <v/>
      </c>
      <c r="G138" s="41" t="str">
        <f>IF(申込１!H33="","",申込１!H33)</f>
        <v/>
      </c>
      <c r="H138" s="41" t="str">
        <f>IF(申込１!I33="","",申込１!I33)</f>
        <v/>
      </c>
      <c r="I138" s="41" t="str">
        <f t="shared" si="13"/>
        <v xml:space="preserve"> </v>
      </c>
      <c r="J138" s="41" t="str">
        <f t="shared" si="14"/>
        <v xml:space="preserve"> </v>
      </c>
      <c r="K138" s="41" t="str">
        <f>IF(申込１!J33&lt;&gt;"",申込１!J33,"")</f>
        <v/>
      </c>
      <c r="L138" s="41" t="str">
        <f>IF(申込１!L33= "(未登録)","","OK")</f>
        <v/>
      </c>
      <c r="U138" s="41">
        <v>129</v>
      </c>
    </row>
    <row r="139" spans="1:21" x14ac:dyDescent="0.15">
      <c r="A139" s="52">
        <v>26</v>
      </c>
      <c r="B139" s="41" t="str">
        <f>申込１!C34</f>
        <v/>
      </c>
      <c r="C139" s="41" t="str">
        <f>IF(申込１!D34="","",申込１!D34)</f>
        <v/>
      </c>
      <c r="D139" s="41" t="str">
        <f>IF(申込１!E34="","",申込１!E34)</f>
        <v/>
      </c>
      <c r="E139" s="41" t="str">
        <f>IF(申込１!F34="","",申込１!F34)</f>
        <v/>
      </c>
      <c r="F139" s="41" t="str">
        <f>IF(申込１!G34="","",申込１!G34)</f>
        <v/>
      </c>
      <c r="G139" s="41" t="str">
        <f>IF(申込１!H34="","",申込１!H34)</f>
        <v/>
      </c>
      <c r="H139" s="41" t="str">
        <f>IF(申込１!I34="","",申込１!I34)</f>
        <v/>
      </c>
      <c r="I139" s="41" t="str">
        <f t="shared" si="13"/>
        <v xml:space="preserve"> </v>
      </c>
      <c r="J139" s="41" t="str">
        <f t="shared" si="14"/>
        <v xml:space="preserve"> </v>
      </c>
      <c r="K139" s="41" t="str">
        <f>IF(申込１!J34&lt;&gt;"",申込１!J34,"")</f>
        <v/>
      </c>
      <c r="L139" s="41" t="str">
        <f>IF(申込１!L34= "(未登録)","","OK")</f>
        <v/>
      </c>
      <c r="U139" s="41">
        <v>130</v>
      </c>
    </row>
    <row r="140" spans="1:21" x14ac:dyDescent="0.15">
      <c r="A140" s="52">
        <v>27</v>
      </c>
      <c r="B140" s="41" t="str">
        <f>申込１!C35</f>
        <v/>
      </c>
      <c r="C140" s="41" t="str">
        <f>IF(申込１!D35="","",申込１!D35)</f>
        <v/>
      </c>
      <c r="D140" s="41" t="str">
        <f>IF(申込１!E35="","",申込１!E35)</f>
        <v/>
      </c>
      <c r="E140" s="41" t="str">
        <f>IF(申込１!F35="","",申込１!F35)</f>
        <v/>
      </c>
      <c r="F140" s="41" t="str">
        <f>IF(申込１!G35="","",申込１!G35)</f>
        <v/>
      </c>
      <c r="G140" s="41" t="str">
        <f>IF(申込１!H35="","",申込１!H35)</f>
        <v/>
      </c>
      <c r="H140" s="41" t="str">
        <f>IF(申込１!I35="","",申込１!I35)</f>
        <v/>
      </c>
      <c r="I140" s="41" t="str">
        <f t="shared" si="13"/>
        <v xml:space="preserve"> </v>
      </c>
      <c r="J140" s="41" t="str">
        <f t="shared" si="14"/>
        <v xml:space="preserve"> </v>
      </c>
      <c r="K140" s="41" t="str">
        <f>IF(申込１!J35&lt;&gt;"",申込１!J35,"")</f>
        <v/>
      </c>
      <c r="L140" s="41" t="str">
        <f>IF(申込１!L35= "(未登録)","","OK")</f>
        <v/>
      </c>
      <c r="U140" s="41">
        <v>131</v>
      </c>
    </row>
    <row r="141" spans="1:21" x14ac:dyDescent="0.15">
      <c r="A141" s="52">
        <v>28</v>
      </c>
      <c r="B141" s="41" t="str">
        <f>申込１!C36</f>
        <v/>
      </c>
      <c r="C141" s="41" t="str">
        <f>IF(申込１!D36="","",申込１!D36)</f>
        <v/>
      </c>
      <c r="D141" s="41" t="str">
        <f>IF(申込１!E36="","",申込１!E36)</f>
        <v/>
      </c>
      <c r="E141" s="41" t="str">
        <f>IF(申込１!F36="","",申込１!F36)</f>
        <v/>
      </c>
      <c r="F141" s="41" t="str">
        <f>IF(申込１!G36="","",申込１!G36)</f>
        <v/>
      </c>
      <c r="G141" s="41" t="str">
        <f>IF(申込１!H36="","",申込１!H36)</f>
        <v/>
      </c>
      <c r="H141" s="41" t="str">
        <f>IF(申込１!I36="","",申込１!I36)</f>
        <v/>
      </c>
      <c r="I141" s="41" t="str">
        <f t="shared" si="13"/>
        <v xml:space="preserve"> </v>
      </c>
      <c r="J141" s="41" t="str">
        <f t="shared" si="14"/>
        <v xml:space="preserve"> </v>
      </c>
      <c r="K141" s="41" t="str">
        <f>IF(申込１!J36&lt;&gt;"",申込１!J36,"")</f>
        <v/>
      </c>
      <c r="L141" s="41" t="str">
        <f>IF(申込１!L36= "(未登録)","","OK")</f>
        <v/>
      </c>
      <c r="U141" s="41">
        <v>132</v>
      </c>
    </row>
    <row r="142" spans="1:21" x14ac:dyDescent="0.15">
      <c r="A142" s="52">
        <v>29</v>
      </c>
      <c r="B142" s="41" t="str">
        <f>申込１!C37</f>
        <v/>
      </c>
      <c r="C142" s="41" t="str">
        <f>IF(申込１!D37="","",申込１!D37)</f>
        <v/>
      </c>
      <c r="D142" s="41" t="str">
        <f>IF(申込１!E37="","",申込１!E37)</f>
        <v/>
      </c>
      <c r="E142" s="41" t="str">
        <f>IF(申込１!F37="","",申込１!F37)</f>
        <v/>
      </c>
      <c r="F142" s="41" t="str">
        <f>IF(申込１!G37="","",申込１!G37)</f>
        <v/>
      </c>
      <c r="G142" s="41" t="str">
        <f>IF(申込１!H37="","",申込１!H37)</f>
        <v/>
      </c>
      <c r="H142" s="41" t="str">
        <f>IF(申込１!I37="","",申込１!I37)</f>
        <v/>
      </c>
      <c r="I142" s="41" t="str">
        <f t="shared" si="13"/>
        <v xml:space="preserve"> </v>
      </c>
      <c r="J142" s="41" t="str">
        <f t="shared" si="14"/>
        <v xml:space="preserve"> </v>
      </c>
      <c r="K142" s="41" t="str">
        <f>IF(申込１!J37&lt;&gt;"",申込１!J37,"")</f>
        <v/>
      </c>
      <c r="L142" s="41" t="str">
        <f>IF(申込１!L37= "(未登録)","","OK")</f>
        <v/>
      </c>
      <c r="U142" s="41">
        <v>133</v>
      </c>
    </row>
    <row r="143" spans="1:21" x14ac:dyDescent="0.15">
      <c r="A143" s="52">
        <v>30</v>
      </c>
      <c r="B143" s="41" t="str">
        <f>申込１!C38</f>
        <v/>
      </c>
      <c r="C143" s="41" t="str">
        <f>IF(申込１!D38="","",申込１!D38)</f>
        <v/>
      </c>
      <c r="D143" s="41" t="str">
        <f>IF(申込１!E38="","",申込１!E38)</f>
        <v/>
      </c>
      <c r="E143" s="41" t="str">
        <f>IF(申込１!F38="","",申込１!F38)</f>
        <v/>
      </c>
      <c r="F143" s="41" t="str">
        <f>IF(申込１!G38="","",申込１!G38)</f>
        <v/>
      </c>
      <c r="G143" s="41" t="str">
        <f>IF(申込１!H38="","",申込１!H38)</f>
        <v/>
      </c>
      <c r="H143" s="41" t="str">
        <f>IF(申込１!I38="","",申込１!I38)</f>
        <v/>
      </c>
      <c r="I143" s="41" t="str">
        <f t="shared" si="13"/>
        <v xml:space="preserve"> </v>
      </c>
      <c r="J143" s="41" t="str">
        <f t="shared" si="14"/>
        <v xml:space="preserve"> </v>
      </c>
      <c r="K143" s="41" t="str">
        <f>IF(申込１!J38&lt;&gt;"",申込１!J38,"")</f>
        <v/>
      </c>
      <c r="L143" s="41" t="str">
        <f>IF(申込１!L38= "(未登録)","","OK")</f>
        <v/>
      </c>
      <c r="U143" s="41">
        <v>134</v>
      </c>
    </row>
    <row r="144" spans="1:21" x14ac:dyDescent="0.15">
      <c r="A144" s="52">
        <v>31</v>
      </c>
      <c r="B144" s="41" t="str">
        <f>申込１!C39</f>
        <v/>
      </c>
      <c r="C144" s="41" t="str">
        <f>IF(申込１!D39="","",申込１!D39)</f>
        <v/>
      </c>
      <c r="D144" s="41" t="str">
        <f>IF(申込１!E39="","",申込１!E39)</f>
        <v/>
      </c>
      <c r="E144" s="41" t="str">
        <f>IF(申込１!F39="","",申込１!F39)</f>
        <v/>
      </c>
      <c r="F144" s="41" t="str">
        <f>IF(申込１!G39="","",申込１!G39)</f>
        <v/>
      </c>
      <c r="G144" s="41" t="str">
        <f>IF(申込１!H39="","",申込１!H39)</f>
        <v/>
      </c>
      <c r="H144" s="41" t="str">
        <f>IF(申込１!I39="","",申込１!I39)</f>
        <v/>
      </c>
      <c r="I144" s="41" t="str">
        <f t="shared" si="13"/>
        <v xml:space="preserve"> </v>
      </c>
      <c r="J144" s="41" t="str">
        <f t="shared" si="14"/>
        <v xml:space="preserve"> </v>
      </c>
      <c r="K144" s="41" t="str">
        <f>IF(申込１!J39&lt;&gt;"",申込１!J39,"")</f>
        <v/>
      </c>
      <c r="L144" s="41" t="str">
        <f>IF(申込１!L39= "(未登録)","","OK")</f>
        <v/>
      </c>
      <c r="U144" s="41">
        <v>135</v>
      </c>
    </row>
    <row r="145" spans="1:55" x14ac:dyDescent="0.15">
      <c r="A145" s="52">
        <v>32</v>
      </c>
      <c r="B145" s="41" t="str">
        <f>申込１!C40</f>
        <v/>
      </c>
      <c r="C145" s="41" t="str">
        <f>IF(申込１!D40="","",申込１!D40)</f>
        <v/>
      </c>
      <c r="D145" s="41" t="str">
        <f>IF(申込１!E40="","",申込１!E40)</f>
        <v/>
      </c>
      <c r="E145" s="41" t="str">
        <f>IF(申込１!F40="","",申込１!F40)</f>
        <v/>
      </c>
      <c r="F145" s="41" t="str">
        <f>IF(申込１!G40="","",申込１!G40)</f>
        <v/>
      </c>
      <c r="G145" s="41" t="str">
        <f>IF(申込１!H40="","",申込１!H40)</f>
        <v/>
      </c>
      <c r="H145" s="41" t="str">
        <f>IF(申込１!I40="","",申込１!I40)</f>
        <v/>
      </c>
      <c r="I145" s="41" t="str">
        <f t="shared" si="13"/>
        <v xml:space="preserve"> </v>
      </c>
      <c r="J145" s="41" t="str">
        <f t="shared" si="14"/>
        <v xml:space="preserve"> </v>
      </c>
      <c r="K145" s="41" t="str">
        <f>IF(申込１!J40&lt;&gt;"",申込１!J40,"")</f>
        <v/>
      </c>
      <c r="L145" s="41" t="str">
        <f>IF(申込１!L40= "(未登録)","","OK")</f>
        <v/>
      </c>
      <c r="U145" s="41">
        <v>136</v>
      </c>
    </row>
    <row r="146" spans="1:55" x14ac:dyDescent="0.15">
      <c r="A146" s="52">
        <v>33</v>
      </c>
      <c r="B146" s="41" t="str">
        <f>申込１!C41</f>
        <v/>
      </c>
      <c r="C146" s="41" t="str">
        <f>IF(申込１!D41="","",申込１!D41)</f>
        <v/>
      </c>
      <c r="D146" s="41" t="str">
        <f>IF(申込１!E41="","",申込１!E41)</f>
        <v/>
      </c>
      <c r="E146" s="41" t="str">
        <f>IF(申込１!F41="","",申込１!F41)</f>
        <v/>
      </c>
      <c r="F146" s="41" t="str">
        <f>IF(申込１!G41="","",申込１!G41)</f>
        <v/>
      </c>
      <c r="G146" s="41" t="str">
        <f>IF(申込１!H41="","",申込１!H41)</f>
        <v/>
      </c>
      <c r="H146" s="41" t="str">
        <f>IF(申込１!I41="","",申込１!I41)</f>
        <v/>
      </c>
      <c r="I146" s="41" t="str">
        <f t="shared" si="13"/>
        <v xml:space="preserve"> </v>
      </c>
      <c r="J146" s="41" t="str">
        <f t="shared" si="14"/>
        <v xml:space="preserve"> </v>
      </c>
      <c r="K146" s="41" t="str">
        <f>IF(申込１!J41&lt;&gt;"",申込１!J41,"")</f>
        <v/>
      </c>
      <c r="L146" s="41" t="str">
        <f>IF(申込１!L41= "(未登録)","","OK")</f>
        <v/>
      </c>
      <c r="U146" s="41">
        <v>137</v>
      </c>
    </row>
    <row r="147" spans="1:55" x14ac:dyDescent="0.15">
      <c r="A147" s="52">
        <v>34</v>
      </c>
      <c r="B147" s="41" t="str">
        <f>申込１!C42</f>
        <v/>
      </c>
      <c r="C147" s="41" t="str">
        <f>IF(申込１!D42="","",申込１!D42)</f>
        <v/>
      </c>
      <c r="D147" s="41" t="str">
        <f>IF(申込１!E42="","",申込１!E42)</f>
        <v/>
      </c>
      <c r="E147" s="41" t="str">
        <f>IF(申込１!F42="","",申込１!F42)</f>
        <v/>
      </c>
      <c r="F147" s="41" t="str">
        <f>IF(申込１!G42="","",申込１!G42)</f>
        <v/>
      </c>
      <c r="G147" s="41" t="str">
        <f>IF(申込１!H42="","",申込１!H42)</f>
        <v/>
      </c>
      <c r="H147" s="41" t="str">
        <f>IF(申込１!I42="","",申込１!I42)</f>
        <v/>
      </c>
      <c r="I147" s="41" t="str">
        <f t="shared" si="13"/>
        <v xml:space="preserve"> </v>
      </c>
      <c r="J147" s="41" t="str">
        <f t="shared" si="14"/>
        <v xml:space="preserve"> </v>
      </c>
      <c r="K147" s="41" t="str">
        <f>IF(申込１!J42&lt;&gt;"",申込１!J42,"")</f>
        <v/>
      </c>
      <c r="L147" s="41" t="str">
        <f>IF(申込１!L42= "(未登録)","","OK")</f>
        <v/>
      </c>
      <c r="U147" s="41">
        <v>138</v>
      </c>
    </row>
    <row r="148" spans="1:55" x14ac:dyDescent="0.15">
      <c r="A148" s="52">
        <v>35</v>
      </c>
      <c r="B148" s="41" t="str">
        <f>申込１!C43</f>
        <v/>
      </c>
      <c r="C148" s="41" t="str">
        <f>IF(申込１!D43="","",申込１!D43)</f>
        <v/>
      </c>
      <c r="D148" s="41" t="str">
        <f>IF(申込１!E43="","",申込１!E43)</f>
        <v/>
      </c>
      <c r="E148" s="41" t="str">
        <f>IF(申込１!F43="","",申込１!F43)</f>
        <v/>
      </c>
      <c r="F148" s="41" t="str">
        <f>IF(申込１!G43="","",申込１!G43)</f>
        <v/>
      </c>
      <c r="G148" s="41" t="str">
        <f>IF(申込１!H43="","",申込１!H43)</f>
        <v/>
      </c>
      <c r="H148" s="41" t="str">
        <f>IF(申込１!I43="","",申込１!I43)</f>
        <v/>
      </c>
      <c r="I148" s="41" t="str">
        <f t="shared" si="13"/>
        <v xml:space="preserve"> </v>
      </c>
      <c r="J148" s="41" t="str">
        <f t="shared" si="14"/>
        <v xml:space="preserve"> </v>
      </c>
      <c r="K148" s="41" t="str">
        <f>IF(申込１!J43&lt;&gt;"",申込１!J43,"")</f>
        <v/>
      </c>
      <c r="L148" s="41" t="str">
        <f>IF(申込１!L43= "(未登録)","","OK")</f>
        <v/>
      </c>
      <c r="U148" s="41">
        <v>139</v>
      </c>
    </row>
    <row r="149" spans="1:55" x14ac:dyDescent="0.15">
      <c r="A149" s="52">
        <v>36</v>
      </c>
      <c r="B149" s="41" t="str">
        <f>申込１!C44</f>
        <v/>
      </c>
      <c r="C149" s="41" t="str">
        <f>IF(申込１!D44="","",申込１!D44)</f>
        <v/>
      </c>
      <c r="D149" s="41" t="str">
        <f>IF(申込１!E44="","",申込１!E44)</f>
        <v/>
      </c>
      <c r="E149" s="41" t="str">
        <f>IF(申込１!F44="","",申込１!F44)</f>
        <v/>
      </c>
      <c r="F149" s="41" t="str">
        <f>IF(申込１!G44="","",申込１!G44)</f>
        <v/>
      </c>
      <c r="G149" s="41" t="str">
        <f>IF(申込１!H44="","",申込１!H44)</f>
        <v/>
      </c>
      <c r="H149" s="41" t="str">
        <f>IF(申込１!I44="","",申込１!I44)</f>
        <v/>
      </c>
      <c r="I149" s="41" t="str">
        <f t="shared" si="13"/>
        <v xml:space="preserve"> </v>
      </c>
      <c r="J149" s="41" t="str">
        <f t="shared" si="14"/>
        <v xml:space="preserve"> </v>
      </c>
      <c r="K149" s="41" t="str">
        <f>IF(申込１!J44&lt;&gt;"",申込１!J44,"")</f>
        <v/>
      </c>
      <c r="L149" s="41" t="str">
        <f>IF(申込１!L44= "(未登録)","","OK")</f>
        <v/>
      </c>
      <c r="U149" s="41">
        <v>140</v>
      </c>
    </row>
    <row r="150" spans="1:55" x14ac:dyDescent="0.15">
      <c r="A150" s="52">
        <v>37</v>
      </c>
      <c r="B150" s="41" t="str">
        <f>申込１!C45</f>
        <v/>
      </c>
      <c r="C150" s="41" t="str">
        <f>IF(申込１!D45="","",申込１!D45)</f>
        <v/>
      </c>
      <c r="D150" s="41" t="str">
        <f>IF(申込１!E45="","",申込１!E45)</f>
        <v/>
      </c>
      <c r="E150" s="41" t="str">
        <f>IF(申込１!F45="","",申込１!F45)</f>
        <v/>
      </c>
      <c r="F150" s="41" t="str">
        <f>IF(申込１!G45="","",申込１!G45)</f>
        <v/>
      </c>
      <c r="G150" s="41" t="str">
        <f>IF(申込１!H45="","",申込１!H45)</f>
        <v/>
      </c>
      <c r="H150" s="41" t="str">
        <f>IF(申込１!I45="","",申込１!I45)</f>
        <v/>
      </c>
      <c r="I150" s="41" t="str">
        <f t="shared" si="13"/>
        <v xml:space="preserve"> </v>
      </c>
      <c r="J150" s="41" t="str">
        <f t="shared" si="14"/>
        <v xml:space="preserve"> </v>
      </c>
      <c r="K150" s="41" t="str">
        <f>IF(申込１!J45&lt;&gt;"",申込１!J45,"")</f>
        <v/>
      </c>
      <c r="L150" s="41" t="str">
        <f>IF(申込１!L45= "(未登録)","","OK")</f>
        <v/>
      </c>
      <c r="U150" s="41">
        <v>141</v>
      </c>
    </row>
    <row r="151" spans="1:55" x14ac:dyDescent="0.15">
      <c r="A151" s="52">
        <v>38</v>
      </c>
      <c r="B151" s="41" t="str">
        <f>申込１!C46</f>
        <v/>
      </c>
      <c r="C151" s="41" t="str">
        <f>IF(申込１!D46="","",申込１!D46)</f>
        <v/>
      </c>
      <c r="D151" s="41" t="str">
        <f>IF(申込１!E46="","",申込１!E46)</f>
        <v/>
      </c>
      <c r="E151" s="41" t="str">
        <f>IF(申込１!F46="","",申込１!F46)</f>
        <v/>
      </c>
      <c r="F151" s="41" t="str">
        <f>IF(申込１!G46="","",申込１!G46)</f>
        <v/>
      </c>
      <c r="G151" s="41" t="str">
        <f>IF(申込１!H46="","",申込１!H46)</f>
        <v/>
      </c>
      <c r="H151" s="41" t="str">
        <f>IF(申込１!I46="","",申込１!I46)</f>
        <v/>
      </c>
      <c r="I151" s="41" t="str">
        <f t="shared" si="13"/>
        <v xml:space="preserve"> </v>
      </c>
      <c r="J151" s="41" t="str">
        <f t="shared" si="14"/>
        <v xml:space="preserve"> </v>
      </c>
      <c r="K151" s="41" t="str">
        <f>IF(申込１!J46&lt;&gt;"",申込１!J46,"")</f>
        <v/>
      </c>
      <c r="L151" s="41" t="str">
        <f>IF(申込１!L46= "(未登録)","","OK")</f>
        <v/>
      </c>
      <c r="U151" s="41">
        <v>142</v>
      </c>
    </row>
    <row r="152" spans="1:55" x14ac:dyDescent="0.15">
      <c r="A152" s="52">
        <v>39</v>
      </c>
      <c r="B152" s="41" t="str">
        <f>申込１!C47</f>
        <v/>
      </c>
      <c r="C152" s="41" t="str">
        <f>IF(申込１!D47="","",申込１!D47)</f>
        <v/>
      </c>
      <c r="D152" s="41" t="str">
        <f>IF(申込１!E47="","",申込１!E47)</f>
        <v/>
      </c>
      <c r="E152" s="41" t="str">
        <f>IF(申込１!F47="","",申込１!F47)</f>
        <v/>
      </c>
      <c r="F152" s="41" t="str">
        <f>IF(申込１!G47="","",申込１!G47)</f>
        <v/>
      </c>
      <c r="G152" s="41" t="str">
        <f>IF(申込１!H47="","",申込１!H47)</f>
        <v/>
      </c>
      <c r="H152" s="41" t="str">
        <f>IF(申込１!I47="","",申込１!I47)</f>
        <v/>
      </c>
      <c r="I152" s="41" t="str">
        <f t="shared" si="13"/>
        <v xml:space="preserve"> </v>
      </c>
      <c r="J152" s="41" t="str">
        <f t="shared" si="14"/>
        <v xml:space="preserve"> </v>
      </c>
      <c r="K152" s="41" t="str">
        <f>IF(申込１!J47&lt;&gt;"",申込１!J47,"")</f>
        <v/>
      </c>
      <c r="L152" s="41" t="str">
        <f>IF(申込１!L47= "(未登録)","","OK")</f>
        <v/>
      </c>
      <c r="U152" s="41">
        <v>143</v>
      </c>
    </row>
    <row r="153" spans="1:55" x14ac:dyDescent="0.15">
      <c r="A153" s="52">
        <v>40</v>
      </c>
      <c r="B153" s="41" t="str">
        <f>申込１!C48</f>
        <v/>
      </c>
      <c r="C153" s="41" t="str">
        <f>IF(申込１!D48="","",申込１!D48)</f>
        <v/>
      </c>
      <c r="D153" s="41" t="str">
        <f>IF(申込１!E48="","",申込１!E48)</f>
        <v/>
      </c>
      <c r="E153" s="41" t="str">
        <f>IF(申込１!F48="","",申込１!F48)</f>
        <v/>
      </c>
      <c r="F153" s="41" t="str">
        <f>IF(申込１!G48="","",申込１!G48)</f>
        <v/>
      </c>
      <c r="G153" s="41" t="str">
        <f>IF(申込１!H48="","",申込１!H48)</f>
        <v/>
      </c>
      <c r="H153" s="41" t="str">
        <f>IF(申込１!I48="","",申込１!I48)</f>
        <v/>
      </c>
      <c r="I153" s="41" t="str">
        <f t="shared" si="13"/>
        <v xml:space="preserve"> </v>
      </c>
      <c r="J153" s="41" t="str">
        <f t="shared" si="14"/>
        <v xml:space="preserve"> </v>
      </c>
      <c r="K153" s="41" t="str">
        <f>IF(申込１!J48&lt;&gt;"",申込１!J48,"")</f>
        <v/>
      </c>
      <c r="L153" s="41" t="str">
        <f>IF(申込１!L48= "(未登録)","","OK")</f>
        <v/>
      </c>
      <c r="U153" s="41">
        <v>144</v>
      </c>
    </row>
    <row r="156" spans="1:55" x14ac:dyDescent="0.15">
      <c r="A156" s="52">
        <v>1</v>
      </c>
      <c r="B156" s="52">
        <v>2</v>
      </c>
      <c r="C156" s="52">
        <v>3</v>
      </c>
      <c r="D156" s="52">
        <v>4</v>
      </c>
      <c r="E156" s="52">
        <v>5</v>
      </c>
      <c r="F156" s="52">
        <v>6</v>
      </c>
      <c r="G156" s="52">
        <v>7</v>
      </c>
      <c r="H156" s="52">
        <v>8</v>
      </c>
      <c r="I156" s="52">
        <v>9</v>
      </c>
      <c r="J156" s="52">
        <v>10</v>
      </c>
      <c r="K156" s="52">
        <v>11</v>
      </c>
      <c r="L156" s="52">
        <v>12</v>
      </c>
      <c r="M156" s="52">
        <v>13</v>
      </c>
      <c r="N156" s="52">
        <v>14</v>
      </c>
      <c r="O156" s="52">
        <v>15</v>
      </c>
      <c r="P156" s="52">
        <v>16</v>
      </c>
      <c r="Q156" s="52">
        <v>17</v>
      </c>
      <c r="R156" s="52">
        <v>18</v>
      </c>
      <c r="S156" s="52">
        <v>19</v>
      </c>
      <c r="T156" s="52">
        <v>20</v>
      </c>
      <c r="U156" s="52">
        <v>21</v>
      </c>
      <c r="V156" s="52">
        <v>22</v>
      </c>
      <c r="W156" s="52">
        <v>23</v>
      </c>
      <c r="X156" s="52">
        <v>24</v>
      </c>
      <c r="Y156" s="52">
        <v>25</v>
      </c>
      <c r="Z156" s="52">
        <v>26</v>
      </c>
      <c r="AA156" s="52">
        <v>27</v>
      </c>
      <c r="AB156" s="52">
        <v>28</v>
      </c>
      <c r="AC156" s="52">
        <v>29</v>
      </c>
      <c r="AD156" s="52">
        <v>30</v>
      </c>
      <c r="AE156" s="52">
        <v>31</v>
      </c>
      <c r="AF156" s="52">
        <v>32</v>
      </c>
      <c r="AG156" s="52">
        <v>33</v>
      </c>
      <c r="AH156" s="52">
        <v>34</v>
      </c>
      <c r="AI156" s="52">
        <v>35</v>
      </c>
      <c r="AJ156" s="52">
        <v>36</v>
      </c>
      <c r="AK156" s="52">
        <v>37</v>
      </c>
      <c r="AL156" s="52">
        <v>38</v>
      </c>
      <c r="AM156" s="52">
        <v>39</v>
      </c>
      <c r="AN156" s="52">
        <v>40</v>
      </c>
      <c r="AO156" s="52">
        <v>41</v>
      </c>
      <c r="AP156" s="52">
        <v>42</v>
      </c>
      <c r="AQ156" s="52">
        <v>43</v>
      </c>
      <c r="AR156" s="52">
        <v>44</v>
      </c>
      <c r="AS156" s="52">
        <v>45</v>
      </c>
      <c r="AT156" s="52">
        <v>46</v>
      </c>
      <c r="AU156" s="52">
        <v>47</v>
      </c>
      <c r="AV156" s="52">
        <v>48</v>
      </c>
      <c r="AW156" s="52">
        <v>49</v>
      </c>
      <c r="AX156" s="52">
        <v>50</v>
      </c>
      <c r="AY156" s="52">
        <v>51</v>
      </c>
      <c r="AZ156" s="52">
        <v>52</v>
      </c>
      <c r="BA156" s="52">
        <v>53</v>
      </c>
      <c r="BB156" s="52">
        <v>54</v>
      </c>
      <c r="BC156" s="41">
        <v>55</v>
      </c>
    </row>
    <row r="157" spans="1:55" x14ac:dyDescent="0.15">
      <c r="A157" s="52" t="str">
        <f>申込１!D4</f>
        <v>申込団体名</v>
      </c>
      <c r="B157" s="54" t="str">
        <f>申込１!BK5</f>
        <v>種目</v>
      </c>
      <c r="C157" s="54" t="str">
        <f>申込１!BK6</f>
        <v>MD1</v>
      </c>
      <c r="D157" s="54" t="str">
        <f>申込１!BK7</f>
        <v>MD2</v>
      </c>
      <c r="E157" s="54" t="str">
        <f>申込１!BK8</f>
        <v>MD3</v>
      </c>
      <c r="F157" s="54" t="str">
        <f>申込１!BK9</f>
        <v>MD4</v>
      </c>
      <c r="G157" s="54" t="str">
        <f>申込１!BK10</f>
        <v>MD5</v>
      </c>
      <c r="H157" s="54" t="str">
        <f>申込１!BK11</f>
        <v>MD6</v>
      </c>
      <c r="I157" s="54" t="str">
        <f>申込１!BK12</f>
        <v>WD1</v>
      </c>
      <c r="J157" s="54" t="str">
        <f>申込１!BK13</f>
        <v>WD2</v>
      </c>
      <c r="K157" s="54" t="str">
        <f>申込１!BK14</f>
        <v>WD3</v>
      </c>
      <c r="L157" s="54" t="str">
        <f>申込１!BK15</f>
        <v>WD4</v>
      </c>
      <c r="M157" s="54" t="str">
        <f>申込１!BK16</f>
        <v>WD5</v>
      </c>
      <c r="N157" s="54" t="str">
        <f>申込１!BK17</f>
        <v>WD6</v>
      </c>
      <c r="O157" s="54" t="str">
        <f>申込１!BK18</f>
        <v>X1</v>
      </c>
      <c r="P157" s="54" t="str">
        <f>申込１!BK19</f>
        <v>X2</v>
      </c>
      <c r="Q157" s="54" t="str">
        <f>申込１!BK20</f>
        <v>X3</v>
      </c>
      <c r="R157" s="54" t="str">
        <f>申込１!BK21</f>
        <v>X4</v>
      </c>
      <c r="S157" s="54" t="str">
        <f>申込１!BK22</f>
        <v>X5</v>
      </c>
      <c r="T157" s="54" t="str">
        <f>申込１!BK23</f>
        <v>X6</v>
      </c>
      <c r="U157" s="54" t="str">
        <f>申込１!BK24</f>
        <v>MS1</v>
      </c>
      <c r="V157" s="54" t="str">
        <f>申込１!BK25</f>
        <v>MS2</v>
      </c>
      <c r="W157" s="54" t="str">
        <f>申込１!BK26</f>
        <v>MS3</v>
      </c>
      <c r="X157" s="54" t="str">
        <f>申込１!BK27</f>
        <v>MS4</v>
      </c>
      <c r="Y157" s="54" t="str">
        <f>申込１!BK28</f>
        <v>MS5</v>
      </c>
      <c r="Z157" s="54" t="str">
        <f>申込１!BK29</f>
        <v>MS6</v>
      </c>
      <c r="AA157" s="54" t="str">
        <f>申込１!BK30</f>
        <v>WS1</v>
      </c>
      <c r="AB157" s="54" t="str">
        <f>申込１!BK31</f>
        <v>WS2</v>
      </c>
      <c r="AC157" s="54" t="str">
        <f>申込１!BK32</f>
        <v>WS3</v>
      </c>
      <c r="AD157" s="54" t="str">
        <f>申込１!BK33</f>
        <v>WS4</v>
      </c>
      <c r="AE157" s="54" t="str">
        <f>申込１!BK34</f>
        <v>WS5</v>
      </c>
      <c r="AF157" s="54" t="str">
        <f>申込１!BK35</f>
        <v>WS6</v>
      </c>
      <c r="AG157" s="54" t="s">
        <v>203</v>
      </c>
      <c r="AH157" s="54">
        <f>申込１!BJ37</f>
        <v>0</v>
      </c>
      <c r="AI157" s="54" t="str">
        <f>申込１!BJ38</f>
        <v>高校生以下複</v>
      </c>
      <c r="AJ157" s="54" t="str">
        <f>申込１!BJ39</f>
        <v>高校生以下単</v>
      </c>
      <c r="AK157" s="54" t="str">
        <f>申込１!BJ40</f>
        <v>個人戦参加料合計</v>
      </c>
      <c r="AL157" s="54" t="str">
        <f>申込１!BP6</f>
        <v>一般男子団体</v>
      </c>
      <c r="AM157" s="54" t="str">
        <f>申込１!BP7</f>
        <v>一般女子団体</v>
      </c>
      <c r="AN157" s="54" t="str">
        <f>申込１!BP8</f>
        <v>小中校男子団体</v>
      </c>
      <c r="AO157" s="54" t="s">
        <v>204</v>
      </c>
      <c r="AP157" s="54">
        <f>申込１!BP10</f>
        <v>0</v>
      </c>
      <c r="AQ157" s="54">
        <f>申込１!BP11</f>
        <v>0</v>
      </c>
      <c r="AR157" s="54" t="str">
        <f>申込１!BO12</f>
        <v>団体戦参加合計</v>
      </c>
      <c r="AS157" s="54" t="str">
        <f>申込１!BO40</f>
        <v>参加費合計金額</v>
      </c>
      <c r="AT157" s="54" t="str">
        <f>申込１!BO41</f>
        <v>新規団体登録費</v>
      </c>
      <c r="AU157" s="54" t="str">
        <f>申込１!BO42</f>
        <v>新規個人登録</v>
      </c>
      <c r="AV157" s="54" t="str">
        <f>申込１!BO43</f>
        <v>参加費＋登録費合計</v>
      </c>
      <c r="AW157" s="54"/>
      <c r="AX157" s="54">
        <f>申込１!BK41</f>
        <v>0</v>
      </c>
      <c r="AY157" s="54" t="str">
        <f>申込１!BJ42</f>
        <v>申込者</v>
      </c>
      <c r="AZ157" s="54" t="str">
        <f>申込１!BJ43</f>
        <v>携帯番号</v>
      </c>
      <c r="BA157" s="54" t="str">
        <f>申込１!BJ44</f>
        <v>領収書の有無</v>
      </c>
      <c r="BB157" s="54" t="str">
        <f>申込１!BJ45</f>
        <v>mailアドレス</v>
      </c>
    </row>
    <row r="158" spans="1:55" x14ac:dyDescent="0.15">
      <c r="A158" s="52" t="str">
        <f>申込１!F4&amp;B158</f>
        <v>申込数</v>
      </c>
      <c r="B158" s="41" t="str">
        <f>申込１!BL5</f>
        <v>申込数</v>
      </c>
      <c r="C158" s="192">
        <f>申込１!BL6</f>
        <v>0</v>
      </c>
      <c r="D158" s="192">
        <f>申込１!BL7</f>
        <v>0</v>
      </c>
      <c r="E158" s="192">
        <f>申込１!BL8</f>
        <v>0</v>
      </c>
      <c r="F158" s="192">
        <f>申込１!BL9</f>
        <v>0</v>
      </c>
      <c r="G158" s="192">
        <f>申込１!BL10</f>
        <v>0</v>
      </c>
      <c r="H158" s="192">
        <f>申込１!BL11</f>
        <v>0</v>
      </c>
      <c r="I158" s="192">
        <f>申込１!BL12</f>
        <v>0</v>
      </c>
      <c r="J158" s="192">
        <f>申込１!BL13</f>
        <v>0</v>
      </c>
      <c r="K158" s="192">
        <f>申込１!BL14</f>
        <v>0</v>
      </c>
      <c r="L158" s="192">
        <f>申込１!BL15</f>
        <v>0</v>
      </c>
      <c r="M158" s="192">
        <f>申込１!BL16</f>
        <v>0</v>
      </c>
      <c r="N158" s="192">
        <f>申込１!BL17</f>
        <v>0</v>
      </c>
      <c r="O158" s="192">
        <f>申込１!BL18</f>
        <v>0</v>
      </c>
      <c r="P158" s="192">
        <f>申込１!BL19</f>
        <v>0</v>
      </c>
      <c r="Q158" s="192">
        <f>申込１!BL20</f>
        <v>0</v>
      </c>
      <c r="R158" s="192">
        <f>申込１!BL21</f>
        <v>0</v>
      </c>
      <c r="S158" s="192">
        <f>申込１!BL22</f>
        <v>0</v>
      </c>
      <c r="T158" s="192">
        <f>申込１!BL23</f>
        <v>0</v>
      </c>
      <c r="U158" s="192">
        <f>申込１!BL24</f>
        <v>0</v>
      </c>
      <c r="V158" s="192">
        <f>申込１!BL25</f>
        <v>0</v>
      </c>
      <c r="W158" s="192">
        <f>申込１!BL26</f>
        <v>0</v>
      </c>
      <c r="X158" s="192">
        <f>申込１!BL27</f>
        <v>0</v>
      </c>
      <c r="Y158" s="192">
        <f>申込１!BL28</f>
        <v>0</v>
      </c>
      <c r="Z158" s="192">
        <f>申込１!BL29</f>
        <v>0</v>
      </c>
      <c r="AA158" s="192">
        <f>申込１!BL30</f>
        <v>0</v>
      </c>
      <c r="AB158" s="192">
        <f>申込１!BL31</f>
        <v>0</v>
      </c>
      <c r="AC158" s="192">
        <f>申込１!BL32</f>
        <v>0</v>
      </c>
      <c r="AD158" s="192">
        <f>申込１!BL33</f>
        <v>0</v>
      </c>
      <c r="AE158" s="192">
        <f>申込１!BL34</f>
        <v>0</v>
      </c>
      <c r="AF158" s="192">
        <f>申込１!BL35</f>
        <v>0</v>
      </c>
      <c r="AG158" s="192">
        <f>申込１!BL36</f>
        <v>0</v>
      </c>
      <c r="AH158" s="192">
        <f>申込１!BL37</f>
        <v>0</v>
      </c>
      <c r="AI158" s="192">
        <f>申込１!BL38</f>
        <v>0</v>
      </c>
      <c r="AJ158" s="192">
        <f>申込１!BL39</f>
        <v>0</v>
      </c>
      <c r="AK158" s="192">
        <f>申込１!BL40</f>
        <v>0</v>
      </c>
      <c r="AL158" s="192">
        <f>申込１!BQ6</f>
        <v>0</v>
      </c>
      <c r="AM158" s="192">
        <f>申込１!BQ7</f>
        <v>0</v>
      </c>
      <c r="AN158" s="192">
        <f>申込１!BQ8</f>
        <v>0</v>
      </c>
      <c r="AO158" s="192">
        <f>申込１!BQ9</f>
        <v>0</v>
      </c>
      <c r="AP158" s="192"/>
      <c r="AQ158" s="192"/>
      <c r="AR158" s="127">
        <f>申込１!BR12</f>
        <v>0</v>
      </c>
      <c r="AX158" s="41" t="str">
        <f>申込１!BL41</f>
        <v/>
      </c>
      <c r="AY158" s="41">
        <f>申込１!BL42</f>
        <v>0</v>
      </c>
      <c r="AZ158" s="41">
        <f>申込１!BL43</f>
        <v>0</v>
      </c>
      <c r="BA158" s="41" t="str">
        <f>申込１!BL44</f>
        <v>無し</v>
      </c>
      <c r="BB158" s="41">
        <f>申込１!BL45</f>
        <v>0</v>
      </c>
      <c r="BC158" s="41" t="s">
        <v>211</v>
      </c>
    </row>
    <row r="159" spans="1:55" x14ac:dyDescent="0.15">
      <c r="A159" s="52" t="str">
        <f>申込１!F4&amp;B159</f>
        <v>参加料</v>
      </c>
      <c r="B159" s="41" t="str">
        <f>申込１!BM5</f>
        <v>参加料</v>
      </c>
      <c r="C159" s="193">
        <f>申込１!BM6</f>
        <v>0</v>
      </c>
      <c r="D159" s="193">
        <f>申込１!BM7</f>
        <v>0</v>
      </c>
      <c r="E159" s="193">
        <f>申込１!BM8</f>
        <v>0</v>
      </c>
      <c r="F159" s="193">
        <f>申込１!BM9</f>
        <v>0</v>
      </c>
      <c r="G159" s="193">
        <f>申込１!BM10</f>
        <v>0</v>
      </c>
      <c r="H159" s="193">
        <f>申込１!BM11</f>
        <v>0</v>
      </c>
      <c r="I159" s="193">
        <f>申込１!BM12</f>
        <v>0</v>
      </c>
      <c r="J159" s="193">
        <f>申込１!BM13</f>
        <v>0</v>
      </c>
      <c r="K159" s="193">
        <f>申込１!BM14</f>
        <v>0</v>
      </c>
      <c r="L159" s="193">
        <f>申込１!BM15</f>
        <v>0</v>
      </c>
      <c r="M159" s="193">
        <f>申込１!BM16</f>
        <v>0</v>
      </c>
      <c r="N159" s="193">
        <f>申込１!BM17</f>
        <v>0</v>
      </c>
      <c r="O159" s="193">
        <f>申込１!BM18</f>
        <v>0</v>
      </c>
      <c r="P159" s="193">
        <f>申込１!BM19</f>
        <v>0</v>
      </c>
      <c r="Q159" s="193">
        <f>申込１!BM20</f>
        <v>0</v>
      </c>
      <c r="R159" s="193">
        <f>申込１!BM21</f>
        <v>0</v>
      </c>
      <c r="S159" s="193">
        <f>申込１!BM22</f>
        <v>0</v>
      </c>
      <c r="T159" s="193">
        <f>申込１!BM23</f>
        <v>0</v>
      </c>
      <c r="U159" s="193">
        <f>申込１!BM24</f>
        <v>0</v>
      </c>
      <c r="V159" s="193">
        <f>申込１!BM25</f>
        <v>0</v>
      </c>
      <c r="W159" s="193">
        <f>申込１!BM26</f>
        <v>0</v>
      </c>
      <c r="X159" s="193">
        <f>申込１!BM27</f>
        <v>0</v>
      </c>
      <c r="Y159" s="193">
        <f>申込１!BM28</f>
        <v>0</v>
      </c>
      <c r="Z159" s="193">
        <f>申込１!BM29</f>
        <v>0</v>
      </c>
      <c r="AA159" s="193">
        <f>申込１!BM30</f>
        <v>0</v>
      </c>
      <c r="AB159" s="193">
        <f>申込１!BM31</f>
        <v>0</v>
      </c>
      <c r="AC159" s="193">
        <f>申込１!BM32</f>
        <v>0</v>
      </c>
      <c r="AD159" s="193">
        <f>申込１!BM33</f>
        <v>0</v>
      </c>
      <c r="AE159" s="193">
        <f>申込１!BM34</f>
        <v>0</v>
      </c>
      <c r="AF159" s="193">
        <f>申込１!BM35</f>
        <v>0</v>
      </c>
      <c r="AG159" s="193"/>
      <c r="AH159" s="193"/>
      <c r="AI159" s="193"/>
      <c r="AJ159" s="193"/>
      <c r="AK159" s="193"/>
      <c r="AL159" s="193"/>
      <c r="AM159" s="193"/>
      <c r="AN159" s="193"/>
      <c r="AO159" s="193"/>
      <c r="AP159" s="193"/>
      <c r="AQ159" s="193"/>
      <c r="AR159" s="193"/>
      <c r="AS159" s="194">
        <f>申込１!BR40</f>
        <v>0</v>
      </c>
      <c r="AT159" s="194">
        <f>申込１!BR41</f>
        <v>0</v>
      </c>
      <c r="AU159" s="194">
        <f>申込１!BR42</f>
        <v>0</v>
      </c>
      <c r="AV159" s="194">
        <f>申込１!BR43</f>
        <v>0</v>
      </c>
      <c r="AW159" s="193"/>
      <c r="AX159" s="193"/>
      <c r="BC159" s="41" t="s">
        <v>211</v>
      </c>
    </row>
    <row r="160" spans="1:55" x14ac:dyDescent="0.15"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  <c r="Y160" s="180"/>
      <c r="Z160" s="180"/>
      <c r="AA160" s="180"/>
      <c r="AB160" s="180"/>
      <c r="AC160" s="180"/>
      <c r="AD160" s="180"/>
      <c r="AE160" s="180"/>
    </row>
  </sheetData>
  <sheetProtection sort="0"/>
  <sortState ref="A43:Y102">
    <sortCondition descending="1" ref="X83:X132"/>
    <sortCondition ref="D83:D132"/>
    <sortCondition ref="G83:G132"/>
  </sortState>
  <customSheetViews>
    <customSheetView guid="{4EAC653A-9D88-4D70-A75C-EFB4EA9B306F}" scale="106" topLeftCell="I1">
      <selection activeCell="V2" sqref="V2"/>
      <pageMargins left="0.7" right="0.7" top="0.75" bottom="0.75" header="0.3" footer="0.3"/>
      <pageSetup paperSize="9" orientation="portrait" horizontalDpi="4294967293" verticalDpi="0" r:id="rId1"/>
    </customSheetView>
    <customSheetView guid="{8C013384-B3A3-4BA1-9FB7-E1F9CD77BBB2}" scale="106" topLeftCell="I1">
      <selection activeCell="V2" sqref="V2"/>
      <pageMargins left="0.7" right="0.7" top="0.75" bottom="0.75" header="0.3" footer="0.3"/>
      <pageSetup paperSize="9" orientation="portrait" horizontalDpi="4294967293" verticalDpi="0" r:id="rId2"/>
    </customSheetView>
    <customSheetView guid="{190C3094-A738-4124-8874-74F158CE3F76}" scale="106" topLeftCell="I1">
      <selection activeCell="V2" sqref="V2"/>
      <pageMargins left="0.7" right="0.7" top="0.75" bottom="0.75" header="0.3" footer="0.3"/>
      <pageSetup paperSize="9" orientation="portrait" horizontalDpi="4294967293" verticalDpi="0" r:id="rId3"/>
    </customSheetView>
  </customSheetViews>
  <phoneticPr fontId="1"/>
  <pageMargins left="0.7" right="0.7" top="0.75" bottom="0.75" header="0.3" footer="0.3"/>
  <pageSetup paperSize="9" orientation="portrait" horizontalDpi="4294967293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申込１</vt:lpstr>
      <vt:lpstr>エントリー集計データ</vt:lpstr>
      <vt:lpstr>申込１!Print_Area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shozo</dc:creator>
  <cp:lastModifiedBy>Administrator</cp:lastModifiedBy>
  <cp:lastPrinted>2026-02-15T11:59:16Z</cp:lastPrinted>
  <dcterms:created xsi:type="dcterms:W3CDTF">2015-09-06T16:03:40Z</dcterms:created>
  <dcterms:modified xsi:type="dcterms:W3CDTF">2026-06-19T11:55:05Z</dcterms:modified>
</cp:coreProperties>
</file>